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tabRatio="787" firstSheet="2" activeTab="7"/>
  </bookViews>
  <sheets>
    <sheet name="всего" sheetId="25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орловка" sheetId="22" r:id="rId8"/>
    <sheet name="речная" sheetId="11" r:id="rId9"/>
    <sheet name="жаныспай" sheetId="12" r:id="rId10"/>
    <sheet name="иглик" sheetId="17" r:id="rId11"/>
    <sheet name="ковыльный" sheetId="18" r:id="rId12"/>
    <sheet name="калачи" sheetId="19" r:id="rId13"/>
    <sheet name="курский" sheetId="20" r:id="rId14"/>
    <sheet name="каракол" sheetId="21" r:id="rId15"/>
    <sheet name="знаменка" sheetId="26" r:id="rId16"/>
    <sheet name="заречный" sheetId="23" r:id="rId17"/>
    <sheet name="любимовский" sheetId="24" r:id="rId18"/>
    <sheet name="двуречный" sheetId="27" r:id="rId19"/>
    <sheet name="Интернациональная" sheetId="28" r:id="rId20"/>
    <sheet name="кумайская" sheetId="29" r:id="rId21"/>
    <sheet name="московская" sheetId="30" r:id="rId22"/>
    <sheet name="Биртальская НШ" sheetId="31" r:id="rId23"/>
    <sheet name="свободненская" sheetId="32" r:id="rId24"/>
    <sheet name="ейский" sheetId="33" r:id="rId25"/>
    <sheet name="сурган" sheetId="34" r:id="rId26"/>
    <sheet name="юбилейное" sheetId="46" r:id="rId27"/>
    <sheet name="бузулукская" sheetId="35" r:id="rId28"/>
    <sheet name="ярославка" sheetId="36" r:id="rId29"/>
    <sheet name="красивое" sheetId="37" r:id="rId3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5"/>
  <c r="C12"/>
  <c r="C13" i="36"/>
  <c r="C12"/>
  <c r="D13"/>
  <c r="D12"/>
  <c r="E13"/>
  <c r="E12"/>
  <c r="E15"/>
  <c r="C13" i="35"/>
  <c r="C12"/>
  <c r="D13"/>
  <c r="D12"/>
  <c r="E13"/>
  <c r="E12"/>
  <c r="D13" i="46"/>
  <c r="C13"/>
  <c r="C12" s="1"/>
  <c r="D12"/>
  <c r="E13"/>
  <c r="E12"/>
  <c r="D13" i="34"/>
  <c r="C13"/>
  <c r="C12" s="1"/>
  <c r="D12"/>
  <c r="E13"/>
  <c r="E12"/>
  <c r="C13" i="33"/>
  <c r="C12"/>
  <c r="D13"/>
  <c r="D12"/>
  <c r="E13"/>
  <c r="E12" s="1"/>
  <c r="E13" i="32"/>
  <c r="D13"/>
  <c r="D12" s="1"/>
  <c r="C13"/>
  <c r="E12"/>
  <c r="C12"/>
  <c r="E13" i="31"/>
  <c r="D13"/>
  <c r="D12" s="1"/>
  <c r="C13"/>
  <c r="E12"/>
  <c r="C12"/>
  <c r="E13" i="30"/>
  <c r="E12" s="1"/>
  <c r="D13"/>
  <c r="D12" s="1"/>
  <c r="C13"/>
  <c r="C12"/>
  <c r="E13" i="29"/>
  <c r="D13"/>
  <c r="D12" s="1"/>
  <c r="C13"/>
  <c r="E12"/>
  <c r="C12"/>
  <c r="C13" i="28"/>
  <c r="C12"/>
  <c r="D13"/>
  <c r="D12"/>
  <c r="E13"/>
  <c r="E12"/>
  <c r="C13" i="27"/>
  <c r="C12"/>
  <c r="E13"/>
  <c r="E12"/>
  <c r="D13"/>
  <c r="D12"/>
  <c r="D13" i="24"/>
  <c r="D12"/>
  <c r="E13"/>
  <c r="E12"/>
  <c r="E13" i="23"/>
  <c r="E12"/>
  <c r="D13"/>
  <c r="D12"/>
  <c r="D13" i="26"/>
  <c r="D12"/>
  <c r="E13"/>
  <c r="E12"/>
  <c r="E13" i="22"/>
  <c r="E12"/>
  <c r="D13"/>
  <c r="D12"/>
  <c r="D13" i="21"/>
  <c r="D12"/>
  <c r="E13"/>
  <c r="E12"/>
  <c r="D13" i="20"/>
  <c r="D12"/>
  <c r="E13"/>
  <c r="E12"/>
  <c r="D13" i="19"/>
  <c r="D12"/>
  <c r="E13"/>
  <c r="E12"/>
  <c r="D13" i="18"/>
  <c r="D12"/>
  <c r="E13"/>
  <c r="E12"/>
  <c r="D15" i="17"/>
  <c r="D13"/>
  <c r="D12" s="1"/>
  <c r="E13"/>
  <c r="E12"/>
  <c r="E15"/>
  <c r="D15" i="12"/>
  <c r="E15"/>
  <c r="E13" s="1"/>
  <c r="D13"/>
  <c r="C12" i="11"/>
  <c r="D12"/>
  <c r="E12"/>
  <c r="D13"/>
  <c r="E13"/>
  <c r="D28"/>
  <c r="D25"/>
  <c r="D22"/>
  <c r="D15"/>
  <c r="E15"/>
  <c r="E28"/>
  <c r="E25"/>
  <c r="E22"/>
  <c r="D13" i="10"/>
  <c r="E13"/>
  <c r="D19"/>
  <c r="D13" i="9"/>
  <c r="E13"/>
  <c r="D13" i="8"/>
  <c r="E13"/>
  <c r="D13" i="7"/>
  <c r="E13"/>
  <c r="E15" i="2"/>
  <c r="C13" i="17"/>
  <c r="C14" i="25"/>
  <c r="D14"/>
  <c r="E14"/>
  <c r="C16"/>
  <c r="D16"/>
  <c r="E16"/>
  <c r="C17"/>
  <c r="D17"/>
  <c r="E17"/>
  <c r="C18"/>
  <c r="D18"/>
  <c r="E18"/>
  <c r="C20"/>
  <c r="D20"/>
  <c r="E20"/>
  <c r="C21"/>
  <c r="D21"/>
  <c r="E21"/>
  <c r="C23"/>
  <c r="D23"/>
  <c r="E23"/>
  <c r="C24"/>
  <c r="D24"/>
  <c r="E24"/>
  <c r="C26"/>
  <c r="D26"/>
  <c r="E26"/>
  <c r="C27"/>
  <c r="D27"/>
  <c r="E27"/>
  <c r="C29"/>
  <c r="D29"/>
  <c r="E29"/>
  <c r="C30"/>
  <c r="D30"/>
  <c r="E30"/>
  <c r="C31"/>
  <c r="D31"/>
  <c r="E31"/>
  <c r="C32"/>
  <c r="D32"/>
  <c r="E32"/>
  <c r="C33"/>
  <c r="D33"/>
  <c r="E33"/>
  <c r="D11"/>
  <c r="E11"/>
  <c r="C11"/>
  <c r="E28" i="2"/>
  <c r="E25"/>
  <c r="E22"/>
  <c r="E19"/>
  <c r="E28" i="23"/>
  <c r="E25"/>
  <c r="E22"/>
  <c r="E19"/>
  <c r="D15" i="8"/>
  <c r="E15"/>
  <c r="E28"/>
  <c r="E25"/>
  <c r="E22"/>
  <c r="E19"/>
  <c r="E28" i="6" l="1"/>
  <c r="E25"/>
  <c r="E22"/>
  <c r="E19"/>
  <c r="E28" i="37"/>
  <c r="E25"/>
  <c r="E22"/>
  <c r="E19"/>
  <c r="E15" i="10"/>
  <c r="D15"/>
  <c r="E28"/>
  <c r="E25"/>
  <c r="E22"/>
  <c r="E19"/>
  <c r="E28" i="12"/>
  <c r="E25"/>
  <c r="E22"/>
  <c r="E19"/>
  <c r="D28" i="37" l="1"/>
  <c r="C28"/>
  <c r="D25"/>
  <c r="C25"/>
  <c r="D22"/>
  <c r="C22"/>
  <c r="D19"/>
  <c r="C19"/>
  <c r="E15"/>
  <c r="E13" s="1"/>
  <c r="E12" s="1"/>
  <c r="D15"/>
  <c r="D13" s="1"/>
  <c r="D12" s="1"/>
  <c r="C15"/>
  <c r="C13" s="1"/>
  <c r="C12" s="1"/>
  <c r="E28" i="36"/>
  <c r="D28"/>
  <c r="C28"/>
  <c r="E25"/>
  <c r="D25"/>
  <c r="C25"/>
  <c r="E22"/>
  <c r="D22"/>
  <c r="C22"/>
  <c r="E19"/>
  <c r="D19"/>
  <c r="C19"/>
  <c r="D15"/>
  <c r="C15"/>
  <c r="E28" i="35"/>
  <c r="D28"/>
  <c r="C28"/>
  <c r="E25"/>
  <c r="D25"/>
  <c r="C25"/>
  <c r="E22"/>
  <c r="D22"/>
  <c r="C22"/>
  <c r="E19"/>
  <c r="D19"/>
  <c r="C19"/>
  <c r="E15"/>
  <c r="D15"/>
  <c r="C15"/>
  <c r="E28" i="46"/>
  <c r="D28"/>
  <c r="C28"/>
  <c r="E25"/>
  <c r="D25"/>
  <c r="C25"/>
  <c r="E22"/>
  <c r="D22"/>
  <c r="C22"/>
  <c r="E19"/>
  <c r="D19"/>
  <c r="C19"/>
  <c r="E15"/>
  <c r="D15"/>
  <c r="C15"/>
  <c r="E19" i="34"/>
  <c r="D19"/>
  <c r="C19"/>
  <c r="E28"/>
  <c r="D28"/>
  <c r="C28"/>
  <c r="E25"/>
  <c r="D25"/>
  <c r="C25"/>
  <c r="E22"/>
  <c r="D22"/>
  <c r="C22"/>
  <c r="E15"/>
  <c r="D15"/>
  <c r="C15"/>
  <c r="E28" i="33"/>
  <c r="D28"/>
  <c r="C28"/>
  <c r="E25"/>
  <c r="D25"/>
  <c r="C25"/>
  <c r="E22"/>
  <c r="D22"/>
  <c r="C22"/>
  <c r="E15"/>
  <c r="D15"/>
  <c r="C15"/>
  <c r="E28" i="32"/>
  <c r="D28"/>
  <c r="C28"/>
  <c r="E25"/>
  <c r="D25"/>
  <c r="C25"/>
  <c r="E22"/>
  <c r="D22"/>
  <c r="C22"/>
  <c r="E19"/>
  <c r="D19"/>
  <c r="C19"/>
  <c r="E15"/>
  <c r="D15"/>
  <c r="C15"/>
  <c r="E28" i="31"/>
  <c r="D28"/>
  <c r="C28"/>
  <c r="E25"/>
  <c r="D25"/>
  <c r="C25"/>
  <c r="E22"/>
  <c r="D22"/>
  <c r="C22"/>
  <c r="E15"/>
  <c r="D15"/>
  <c r="C15"/>
  <c r="E28" i="30" l="1"/>
  <c r="D28"/>
  <c r="C28"/>
  <c r="E25"/>
  <c r="D25"/>
  <c r="C25"/>
  <c r="E22"/>
  <c r="D22"/>
  <c r="C22"/>
  <c r="E19"/>
  <c r="D19"/>
  <c r="C19"/>
  <c r="E15"/>
  <c r="D15"/>
  <c r="C15"/>
  <c r="E28" i="29"/>
  <c r="D28"/>
  <c r="C28"/>
  <c r="E25"/>
  <c r="D25"/>
  <c r="C25"/>
  <c r="E22"/>
  <c r="D22"/>
  <c r="C22"/>
  <c r="E19"/>
  <c r="D19"/>
  <c r="C19"/>
  <c r="E15"/>
  <c r="D15"/>
  <c r="C15"/>
  <c r="E15" i="28"/>
  <c r="D15"/>
  <c r="C15"/>
  <c r="E28"/>
  <c r="D28"/>
  <c r="C28"/>
  <c r="E25"/>
  <c r="D25"/>
  <c r="C25"/>
  <c r="E22"/>
  <c r="D22"/>
  <c r="C22"/>
  <c r="E19"/>
  <c r="D19"/>
  <c r="C19"/>
  <c r="E28" i="27"/>
  <c r="D28"/>
  <c r="C28"/>
  <c r="E25"/>
  <c r="D25"/>
  <c r="C25"/>
  <c r="E22"/>
  <c r="D22"/>
  <c r="C22"/>
  <c r="E19"/>
  <c r="D19"/>
  <c r="C19"/>
  <c r="E15"/>
  <c r="D15"/>
  <c r="C15"/>
  <c r="E28" i="24"/>
  <c r="D28"/>
  <c r="C28"/>
  <c r="E25"/>
  <c r="D25"/>
  <c r="C25"/>
  <c r="E22"/>
  <c r="D22"/>
  <c r="C22"/>
  <c r="E19"/>
  <c r="D19"/>
  <c r="C19"/>
  <c r="E15"/>
  <c r="D15"/>
  <c r="C15"/>
  <c r="D28" i="23"/>
  <c r="C28"/>
  <c r="D25"/>
  <c r="C25"/>
  <c r="D22"/>
  <c r="C22"/>
  <c r="D19"/>
  <c r="C19"/>
  <c r="E15"/>
  <c r="D15"/>
  <c r="C15"/>
  <c r="E28" i="26"/>
  <c r="D28"/>
  <c r="C28"/>
  <c r="E25"/>
  <c r="D25"/>
  <c r="C25"/>
  <c r="E22"/>
  <c r="D22"/>
  <c r="C22"/>
  <c r="E19"/>
  <c r="D19"/>
  <c r="C19"/>
  <c r="E15"/>
  <c r="D15"/>
  <c r="C15"/>
  <c r="E28" i="22"/>
  <c r="D28"/>
  <c r="C28"/>
  <c r="E25"/>
  <c r="D25"/>
  <c r="C25"/>
  <c r="E22"/>
  <c r="D22"/>
  <c r="C22"/>
  <c r="E19"/>
  <c r="D19"/>
  <c r="C19"/>
  <c r="E15"/>
  <c r="D15"/>
  <c r="C15"/>
  <c r="E28" i="21"/>
  <c r="D28"/>
  <c r="C28"/>
  <c r="E25"/>
  <c r="D25"/>
  <c r="C25"/>
  <c r="E22"/>
  <c r="D22"/>
  <c r="C22"/>
  <c r="E19"/>
  <c r="D19"/>
  <c r="C19"/>
  <c r="E15"/>
  <c r="D15"/>
  <c r="C15"/>
  <c r="E15" i="20"/>
  <c r="D15"/>
  <c r="C15"/>
  <c r="E28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D16"/>
  <c r="E15"/>
  <c r="D15"/>
  <c r="C15"/>
  <c r="E28" i="18"/>
  <c r="D28"/>
  <c r="C28"/>
  <c r="E25"/>
  <c r="D25"/>
  <c r="C25"/>
  <c r="E22"/>
  <c r="D22"/>
  <c r="C22"/>
  <c r="E19"/>
  <c r="D19"/>
  <c r="C19"/>
  <c r="D16"/>
  <c r="E15"/>
  <c r="D15"/>
  <c r="C15"/>
  <c r="C15" i="17"/>
  <c r="E28"/>
  <c r="D28"/>
  <c r="C28"/>
  <c r="E25"/>
  <c r="D25"/>
  <c r="C25"/>
  <c r="E22"/>
  <c r="D22"/>
  <c r="C22"/>
  <c r="E19"/>
  <c r="D19"/>
  <c r="C19"/>
  <c r="C15" i="12"/>
  <c r="D28"/>
  <c r="C28"/>
  <c r="D25"/>
  <c r="C25"/>
  <c r="D22"/>
  <c r="C22"/>
  <c r="D19"/>
  <c r="C19"/>
  <c r="D28" i="10"/>
  <c r="C28"/>
  <c r="D25"/>
  <c r="C25"/>
  <c r="D22"/>
  <c r="C22"/>
  <c r="C19"/>
  <c r="E15" i="9"/>
  <c r="D15"/>
  <c r="C15"/>
  <c r="E28"/>
  <c r="D28"/>
  <c r="C28"/>
  <c r="E25"/>
  <c r="D25"/>
  <c r="C25"/>
  <c r="C22"/>
  <c r="D22"/>
  <c r="E22"/>
  <c r="C15" i="8"/>
  <c r="C28"/>
  <c r="D28"/>
  <c r="C25"/>
  <c r="D25"/>
  <c r="C22"/>
  <c r="D22"/>
  <c r="C19"/>
  <c r="D19"/>
  <c r="E28" i="7" l="1"/>
  <c r="E28" i="25" s="1"/>
  <c r="D28" i="7"/>
  <c r="C28"/>
  <c r="E25"/>
  <c r="E25" i="25" s="1"/>
  <c r="D25" i="7"/>
  <c r="C25"/>
  <c r="E22"/>
  <c r="E22" i="25" s="1"/>
  <c r="D22" i="7"/>
  <c r="C22"/>
  <c r="E19"/>
  <c r="E19" i="25" s="1"/>
  <c r="D19" i="7"/>
  <c r="C19"/>
  <c r="E15"/>
  <c r="D15"/>
  <c r="C15"/>
  <c r="C15" i="6"/>
  <c r="D15"/>
  <c r="D13" s="1"/>
  <c r="E15"/>
  <c r="E13" s="1"/>
  <c r="C28"/>
  <c r="D28"/>
  <c r="D25"/>
  <c r="C25"/>
  <c r="C22"/>
  <c r="D19"/>
  <c r="C19"/>
  <c r="D28" i="2"/>
  <c r="D15"/>
  <c r="D13" s="1"/>
  <c r="D22"/>
  <c r="D19"/>
  <c r="C15"/>
  <c r="C15" i="10"/>
  <c r="D31" i="37"/>
  <c r="D14"/>
  <c r="D31" i="36"/>
  <c r="D14"/>
  <c r="D31" i="35"/>
  <c r="D14"/>
  <c r="D31" i="46"/>
  <c r="D14"/>
  <c r="D31" i="34"/>
  <c r="D14"/>
  <c r="D31" i="33"/>
  <c r="D14"/>
  <c r="D31" i="32"/>
  <c r="D14"/>
  <c r="D31" i="31"/>
  <c r="D14"/>
  <c r="D31" i="30"/>
  <c r="D14"/>
  <c r="D31" i="29"/>
  <c r="D14"/>
  <c r="D31" i="28"/>
  <c r="D14"/>
  <c r="D31" i="27"/>
  <c r="D14"/>
  <c r="D31" i="24"/>
  <c r="D14"/>
  <c r="D31" i="23"/>
  <c r="D14"/>
  <c r="C13"/>
  <c r="D15" i="25" l="1"/>
  <c r="D13" s="1"/>
  <c r="D12" s="1"/>
  <c r="C15"/>
  <c r="D28"/>
  <c r="D22"/>
  <c r="E15"/>
  <c r="E13" s="1"/>
  <c r="E12" s="1"/>
  <c r="D19"/>
  <c r="C13" i="24"/>
  <c r="C12" i="23"/>
  <c r="C12" i="24" l="1"/>
  <c r="C13" i="22" l="1"/>
  <c r="C13" i="21"/>
  <c r="C13" i="20"/>
  <c r="C13" i="18"/>
  <c r="C13" i="12"/>
  <c r="C13" i="10"/>
  <c r="C13" i="9"/>
  <c r="C12" s="1"/>
  <c r="D14" i="6"/>
  <c r="D31"/>
  <c r="C13" i="7"/>
  <c r="C12" s="1"/>
  <c r="C13" i="6"/>
  <c r="C12" s="1"/>
  <c r="C28" i="2"/>
  <c r="C28" i="25" s="1"/>
  <c r="C25" i="2"/>
  <c r="C25" i="25" s="1"/>
  <c r="C22" i="2"/>
  <c r="C22" i="25" s="1"/>
  <c r="C19" i="2"/>
  <c r="C19" i="25" s="1"/>
  <c r="C13" i="2"/>
  <c r="C13" i="8" l="1"/>
  <c r="C12" s="1"/>
  <c r="C12" i="2"/>
  <c r="C12" i="22"/>
  <c r="C12" i="21"/>
  <c r="C12" i="20"/>
  <c r="C12" i="18"/>
  <c r="C12" i="10"/>
  <c r="C12" i="12"/>
  <c r="D12" i="6" l="1"/>
  <c r="D14" i="10"/>
  <c r="D31"/>
  <c r="D14" i="9"/>
  <c r="D31"/>
  <c r="D12" i="10" l="1"/>
  <c r="D12" i="9"/>
  <c r="D14" i="8"/>
  <c r="D16"/>
  <c r="D14" i="7"/>
  <c r="D31"/>
  <c r="D14" i="26"/>
  <c r="D31"/>
  <c r="D14" i="22"/>
  <c r="D31"/>
  <c r="D14" i="21"/>
  <c r="D31"/>
  <c r="D14" i="20"/>
  <c r="D31"/>
  <c r="D14" i="19"/>
  <c r="D31"/>
  <c r="D14" i="18"/>
  <c r="D31"/>
  <c r="D14" i="17"/>
  <c r="D16"/>
  <c r="D18"/>
  <c r="D31"/>
  <c r="D14" i="12"/>
  <c r="D31"/>
  <c r="E12"/>
  <c r="E12" i="6"/>
  <c r="D25" i="2"/>
  <c r="D25" i="25" s="1"/>
  <c r="D31" i="2"/>
  <c r="E12" i="7" l="1"/>
  <c r="E13" i="2"/>
  <c r="E12" s="1"/>
  <c r="D12"/>
  <c r="D12" i="7"/>
  <c r="D12" i="12"/>
  <c r="D12" i="8"/>
  <c r="E12" i="9" l="1"/>
  <c r="E12" i="8" l="1"/>
  <c r="C13" i="19" l="1"/>
  <c r="C13" i="26"/>
  <c r="C12" l="1"/>
  <c r="C12" i="17"/>
  <c r="C12" i="19"/>
  <c r="E12" i="10" l="1"/>
</calcChain>
</file>

<file path=xl/sharedStrings.xml><?xml version="1.0" encoding="utf-8"?>
<sst xmlns="http://schemas.openxmlformats.org/spreadsheetml/2006/main" count="1662" uniqueCount="72">
  <si>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</si>
  <si>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</si>
  <si>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</si>
  <si>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</si>
  <si>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</si>
  <si>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</si>
  <si>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</si>
  <si>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</si>
  <si>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</si>
  <si>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</si>
  <si>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</si>
  <si>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</si>
  <si>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</si>
  <si>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</si>
  <si>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</si>
  <si>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</si>
  <si>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</si>
  <si>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</si>
  <si>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</si>
  <si>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</si>
  <si>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</si>
  <si>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</si>
  <si>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</si>
  <si>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</si>
  <si>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</si>
  <si>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</si>
  <si>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</si>
  <si>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</si>
  <si>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</si>
  <si>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</si>
  <si>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</si>
  <si>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</si>
  <si>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</si>
  <si>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</si>
  <si>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2019год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</si>
  <si>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</si>
  <si>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</si>
  <si>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</si>
  <si>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</si>
  <si>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</si>
  <si>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</si>
  <si>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</si>
  <si>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</si>
  <si>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</si>
  <si>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</si>
  <si>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</si>
  <si>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</si>
  <si>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</si>
  <si>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</si>
  <si>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</si>
  <si>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</si>
  <si>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</si>
  <si>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</si>
  <si>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</si>
  <si>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</si>
  <si>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</si>
  <si>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</si>
  <si>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</si>
  <si>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</si>
  <si>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</si>
  <si>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</si>
  <si>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</si>
  <si>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</si>
  <si>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</si>
  <si>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2019 год</t>
  </si>
  <si>
    <t>по состоянию на "1" июля 2019 г.</t>
  </si>
  <si>
    <t>по состоянию на "1" октября 2019 г.</t>
  </si>
  <si>
    <t>по состоянию на "1" октябряя 2019 г.</t>
  </si>
  <si>
    <t>по состоянию на "1" января 2020г.</t>
  </si>
  <si>
    <t>по состоянию на "1" января 2020 г.</t>
  </si>
  <si>
    <t>по состоянию на "1" января  2020 г.</t>
  </si>
  <si>
    <t>по состоянию на 1 января 2020 года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</si>
</sst>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164" fontId="7" fillId="0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10" workbookViewId="0">
      <selection activeCell="I24" sqref="I24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27" customWidth="1"/>
    <col min="4" max="4" width="16" style="27" customWidth="1"/>
    <col min="5" max="5" width="14.140625" style="27" customWidth="1"/>
    <col min="6" max="7" width="12" style="2" customWidth="1"/>
    <col min="8" max="16384" width="9.140625" style="2"/>
  </cols>
  <sheetData>
    <row r="1" spans="1:5">
      <c r="A1" s="50" t="s">
        <v>15</v>
      </c>
      <c r="B1" s="50"/>
      <c r="C1" s="50"/>
      <c r="D1" s="50"/>
      <c r="E1" s="50"/>
    </row>
    <row r="2" spans="1:5">
      <c r="A2" s="50" t="s">
        <v>66</v>
      </c>
      <c r="B2" s="50"/>
      <c r="C2" s="50"/>
      <c r="D2" s="50"/>
      <c r="E2" s="50"/>
    </row>
    <row r="3" spans="1:5">
      <c r="A3" s="1"/>
    </row>
    <row r="4" spans="1:5">
      <c r="A4" s="51" t="s">
        <v>29</v>
      </c>
      <c r="B4" s="51"/>
      <c r="C4" s="51"/>
      <c r="D4" s="51"/>
      <c r="E4" s="51"/>
    </row>
    <row r="5" spans="1:5" ht="15.75" customHeight="1">
      <c r="A5" s="52" t="s">
        <v>16</v>
      </c>
      <c r="B5" s="52"/>
      <c r="C5" s="52"/>
      <c r="D5" s="52"/>
      <c r="E5" s="52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53" t="s">
        <v>28</v>
      </c>
      <c r="B9" s="54" t="s">
        <v>18</v>
      </c>
      <c r="C9" s="55" t="s">
        <v>34</v>
      </c>
      <c r="D9" s="55"/>
      <c r="E9" s="55"/>
    </row>
    <row r="10" spans="1:5" ht="40.5">
      <c r="A10" s="53"/>
      <c r="B10" s="54"/>
      <c r="C10" s="28" t="s">
        <v>19</v>
      </c>
      <c r="D10" s="28" t="s">
        <v>20</v>
      </c>
      <c r="E10" s="29" t="s">
        <v>14</v>
      </c>
    </row>
    <row r="11" spans="1:5">
      <c r="A11" s="5" t="s">
        <v>21</v>
      </c>
      <c r="B11" s="6" t="s">
        <v>10</v>
      </c>
      <c r="C11" s="31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любимовский!C11+двуречный!C11+Интернациональная!C11+кумайская!C11+московская!C11+'Биртальская НШ'!C11+свободненская!C11+ейский!C11+сурган!C11+юбилейное!C11+бузулукская!C11+ярославка!C11+красивое!C11</f>
        <v>3845</v>
      </c>
      <c r="D11" s="31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любимовский!D11+двуречный!D11+Интернациональная!D11+кумайская!D11+московская!D11+'Биртальская НШ'!D11+свободненская!D11+ейский!D11+сурган!D11+юбилейное!D11+бузулукская!D11+ярославка!D11+красивое!D11</f>
        <v>3845</v>
      </c>
      <c r="E11" s="31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любимовский!E11+двуречный!E11+Интернациональная!E11+кумайская!E11+московская!E11+'Биртальская НШ'!E11+свободненская!E11+ейский!E11+сурган!E11+юбилейное!E11+бузулукская!E11+ярославка!E11+красивое!E11</f>
        <v>3845</v>
      </c>
    </row>
    <row r="12" spans="1:5" ht="25.5">
      <c r="A12" s="10" t="s">
        <v>24</v>
      </c>
      <c r="B12" s="6" t="s">
        <v>2</v>
      </c>
      <c r="C12" s="30">
        <f t="shared" ref="C12" si="0">(C13-C32)/C11</f>
        <v>453.59414824447333</v>
      </c>
      <c r="D12" s="30">
        <f t="shared" ref="D12" si="1">(D13-D32)/D11</f>
        <v>118.31196358907674</v>
      </c>
      <c r="E12" s="30">
        <f t="shared" ref="E12" si="2">(E13-E32)/E11</f>
        <v>118.30431729518858</v>
      </c>
    </row>
    <row r="13" spans="1:5" ht="25.5">
      <c r="A13" s="5" t="s">
        <v>11</v>
      </c>
      <c r="B13" s="6" t="s">
        <v>2</v>
      </c>
      <c r="C13" s="30">
        <f>C15+C29+C30+C31+C32+C33</f>
        <v>1753479.5</v>
      </c>
      <c r="D13" s="30">
        <f>D15+D29+D30+D31+D32+D33</f>
        <v>459030.50000000006</v>
      </c>
      <c r="E13" s="30">
        <f>E15+E29+E30+E31+E32+E33</f>
        <v>459001.10000000009</v>
      </c>
    </row>
    <row r="14" spans="1:5">
      <c r="A14" s="8" t="s">
        <v>0</v>
      </c>
      <c r="B14" s="9"/>
      <c r="C14" s="31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любимовский!C14+двуречный!C14+Интернациональная!C14+кумайская!C14+московская!C14+'Биртальская НШ'!C14+свободненская!C14+ейский!C14+сурган!C14+юбилейное!C14+бузулукская!C14+ярославка!C14+красивое!C14</f>
        <v>0</v>
      </c>
      <c r="D14" s="31">
        <f>'СШ №1'!D14+'СШ №2'!D14+'СШ №3'!D14+'СШ Серикова'!D14+'Алматинская НШ'!D14+аксай!D14+речная!D14+жаныспай!D14+иглик!D14+ковыльный!D14+калачи!D14+курский!D14+каракол!D14+орловка!D14+знаменка!D14+заречный!D14+любимовский!D14+двуречный!D14+Интернациональная!D14+кумайская!D14+московская!D14+'Биртальская НШ'!D14+свободненская!D14+ейский!D14+сурган!D14+юбилейное!D14+бузулукская!D14+ярославка!D14+красивое!D14</f>
        <v>0</v>
      </c>
      <c r="E14" s="31">
        <f>'СШ №1'!E14+'СШ №2'!E14+'СШ №3'!E14+'СШ Серикова'!E14+'Алматинская НШ'!E14+аксай!E14+речная!E14+жаныспай!E14+иглик!E14+ковыльный!E14+калачи!E14+курский!E14+каракол!E14+орловка!E14+знаменка!E14+заречный!E14+любимовский!E14+двуречный!E14+Интернациональная!E14+кумайская!E14+московская!E14+'Биртальская НШ'!E14+свободненская!E14+ейский!E14+сурган!E14+юбилейное!E14+бузулукская!E14+ярославка!E14+красивое!E14</f>
        <v>0</v>
      </c>
    </row>
    <row r="15" spans="1:5" ht="25.5">
      <c r="A15" s="5" t="s">
        <v>12</v>
      </c>
      <c r="B15" s="6" t="s">
        <v>2</v>
      </c>
      <c r="C15" s="31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любимовский!C15+двуречный!C15+Интернациональная!C15+кумайская!C15+московская!C15+'Биртальская НШ'!C15+свободненская!C15+ейский!C15+сурган!C15+юбилейное!C15+бузулукская!C15+ярославка!C15+красивое!C15</f>
        <v>1448446</v>
      </c>
      <c r="D15" s="31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любимовский!D15+двуречный!D15+Интернациональная!D15+кумайская!D15+московская!D15+'Биртальская НШ'!D15+свободненская!D15+ейский!D15+сурган!D15+юбилейное!D15+бузулукская!D15+ярославка!D15+красивое!D15</f>
        <v>385251.30000000005</v>
      </c>
      <c r="E15" s="31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любимовский!E15+двуречный!E15+Интернациональная!E15+кумайская!E15+московская!E15+'Биртальская НШ'!E15+свободненская!E15+ейский!E15+сурган!E15+юбилейное!E15+бузулукская!E15+ярославка!E15+красивое!E15</f>
        <v>385227.70000000007</v>
      </c>
    </row>
    <row r="16" spans="1:5">
      <c r="A16" s="8" t="s">
        <v>1</v>
      </c>
      <c r="B16" s="9"/>
      <c r="C16" s="31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любимовский!C16+двуречный!C16+Интернациональная!C16+кумайская!C16+московская!C16+'Биртальская НШ'!C16+свободненская!C16+ейский!C16+сурган!C16+юбилейное!C16+бузулукская!C16+ярославка!C16+красивое!C16</f>
        <v>0</v>
      </c>
      <c r="D16" s="31">
        <f>'СШ №1'!D16+'СШ №2'!D16+'СШ №3'!D16+'СШ Серикова'!D16+'Алматинская НШ'!D16+аксай!D16+речная!D16+жаныспай!D16+иглик!D16+ковыльный!D16+калачи!D16+курский!D16+каракол!D16+орловка!D16+знаменка!D16+заречный!D16+любимовский!D16+двуречный!D16+Интернациональная!D16+кумайская!D16+московская!D16+'Биртальская НШ'!D16+свободненская!D16+ейский!D16+сурган!D16+юбилейное!D16+бузулукская!D16+ярославка!D16+красивое!D16</f>
        <v>0</v>
      </c>
      <c r="E16" s="31">
        <f>'СШ №1'!E16+'СШ №2'!E16+'СШ №3'!E16+'СШ Серикова'!E16+'Алматинская НШ'!E16+аксай!E16+речная!E16+жаныспай!E16+иглик!E16+ковыльный!E16+калачи!E16+курский!E16+каракол!E16+орловка!E16+знаменка!E16+заречный!E16+любимовский!E16+двуречный!E16+Интернациональная!E16+кумайская!E16+московская!E16+'Биртальская НШ'!E16+свободненская!E16+ейский!E16+сурган!E16+юбилейное!E16+бузулукская!E16+ярославка!E16+красивое!E16</f>
        <v>0</v>
      </c>
    </row>
    <row r="17" spans="1:6" ht="25.5">
      <c r="A17" s="7" t="s">
        <v>13</v>
      </c>
      <c r="B17" s="6" t="s">
        <v>2</v>
      </c>
      <c r="C17" s="31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любимовский!C17+двуречный!C17+Интернациональная!C17+кумайская!C17+московская!C17+'Биртальская НШ'!C17+свободненская!C17+ейский!C17+сурган!C17+юбилейное!C17+бузулукская!C17+ярославка!C17+красивое!C17</f>
        <v>98193</v>
      </c>
      <c r="D17" s="31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любимовский!D17+двуречный!D17+Интернациональная!D17+кумайская!D17+московская!D17+'Биртальская НШ'!D17+свободненская!D17+ейский!D17+сурган!D17+юбилейное!D17+бузулукская!D17+ярославка!D17+красивое!D17</f>
        <v>32163.200000000001</v>
      </c>
      <c r="E17" s="31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любимовский!E17+двуречный!E17+Интернациональная!E17+кумайская!E17+московская!E17+'Биртальская НШ'!E17+свободненская!E17+ейский!E17+сурган!E17+юбилейное!E17+бузулукская!E17+ярославка!E17+красивое!E17</f>
        <v>32158.9</v>
      </c>
    </row>
    <row r="18" spans="1:6">
      <c r="A18" s="10" t="s">
        <v>4</v>
      </c>
      <c r="B18" s="11" t="s">
        <v>3</v>
      </c>
      <c r="C18" s="31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любимовский!C18+двуречный!C18+Интернациональная!C18+кумайская!C18+московская!C18+'Биртальская НШ'!C18+свободненская!C18+ейский!C18+сурган!C18+юбилейное!C18+бузулукская!C18+ярославка!C18+красивое!C18</f>
        <v>70.5</v>
      </c>
      <c r="D18" s="31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любимовский!D18+двуречный!D18+Интернациональная!D18+кумайская!D18+московская!D18+'Биртальская НШ'!D18+свободненская!D18+ейский!D18+сурган!D18+юбилейное!D18+бузулукская!D18+ярославка!D18+красивое!D18</f>
        <v>75</v>
      </c>
      <c r="E18" s="31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любимовский!E18+двуречный!E18+Интернациональная!E18+кумайская!E18+московская!E18+'Биртальская НШ'!E18+свободненская!E18+ейский!E18+сурган!E18+юбилейное!E18+бузулукская!E18+ярославка!E18+красивое!E18</f>
        <v>75</v>
      </c>
    </row>
    <row r="19" spans="1:6" ht="21.95" customHeight="1">
      <c r="A19" s="10" t="s">
        <v>26</v>
      </c>
      <c r="B19" s="6" t="s">
        <v>27</v>
      </c>
      <c r="C19" s="31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любимовский!C19+двуречный!C19+Интернациональная!C19+кумайская!C19+московская!C19+'Биртальская НШ'!C19+свободненская!C19+ейский!C19+сурган!C19+юбилейное!C19+бузулукская!C19+ярославка!C19+красивое!C19</f>
        <v>2835754.1666666665</v>
      </c>
      <c r="D19" s="31">
        <f>'СШ №1'!D19+'СШ №2'!D19+'СШ №3'!D19+'СШ Серикова'!D19+'Алматинская НШ'!D19+аксай!D19+речная!D19+жаныспай!D19+иглик!D19+ковыльный!D19+калачи!D19+курский!D19+каракол!D19+орловка!D19+знаменка!D19+заречный!D19+любимовский!D19+двуречный!D19+Интернациональная!D19+кумайская!D19+московская!D19+'Биртальская НШ'!D19+свободненская!D19+ейский!D19+сурган!D19+юбилейное!D19+бузулукская!D19+ярославка!D19+красивое!D19</f>
        <v>3311763.3333333326</v>
      </c>
      <c r="E19" s="31">
        <f>'СШ №1'!E19+'СШ №2'!E19+'СШ №3'!E19+'СШ Серикова'!E19+'Алматинская НШ'!E19+аксай!E19+речная!E19+жаныспай!E19+иглик!E19+ковыльный!E19+калачи!E19+курский!E19+каракол!E19+орловка!E19+знаменка!E19+заречный!E19+любимовский!E19+двуречный!E19+Интернациональная!E19+кумайская!E19+московская!E19+'Биртальская НШ'!E19+свободненская!E19+ейский!E19+сурган!E19+юбилейное!E19+бузулукская!E19+ярославка!E19+красивое!E19</f>
        <v>3311181.555555555</v>
      </c>
    </row>
    <row r="20" spans="1:6" ht="25.5">
      <c r="A20" s="7" t="s">
        <v>22</v>
      </c>
      <c r="B20" s="6" t="s">
        <v>2</v>
      </c>
      <c r="C20" s="31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любимовский!C20+двуречный!C20+Интернациональная!C20+кумайская!C20+московская!C20+'Биртальская НШ'!C20+свободненская!C20+ейский!C20+сурган!C20+юбилейное!C20+бузулукская!C20+ярославка!C20+красивое!C20</f>
        <v>882268</v>
      </c>
      <c r="D20" s="31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любимовский!D20+двуречный!D20+Интернациональная!D20+кумайская!D20+московская!D20+'Биртальская НШ'!D20+свободненская!D20+ейский!D20+сурган!D20+юбилейное!D20+бузулукская!D20+ярославка!D20+красивое!D20</f>
        <v>235827.89999999997</v>
      </c>
      <c r="E20" s="31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любимовский!E20+двуречный!E20+Интернациональная!E20+кумайская!E20+московская!E20+'Биртальская НШ'!E20+свободненская!E20+ейский!E20+сурган!E20+юбилейное!E20+бузулукская!E20+ярославка!E20+красивое!E20</f>
        <v>235820.79999999999</v>
      </c>
    </row>
    <row r="21" spans="1:6">
      <c r="A21" s="10" t="s">
        <v>4</v>
      </c>
      <c r="B21" s="11" t="s">
        <v>3</v>
      </c>
      <c r="C21" s="31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любимовский!C21+двуречный!C21+Интернациональная!C21+кумайская!C21+московская!C21+'Биртальская НШ'!C21+свободненская!C21+ейский!C21+сурган!C21+юбилейное!C21+бузулукская!C21+ярославка!C21+красивое!C21</f>
        <v>553</v>
      </c>
      <c r="D21" s="31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любимовский!D21+двуречный!D21+Интернациональная!D21+кумайская!D21+московская!D21+'Биртальская НШ'!D21+свободненская!D21+ейский!D21+сурган!D21+юбилейное!D21+бузулукская!D21+ярославка!D21+красивое!D21</f>
        <v>528.85</v>
      </c>
      <c r="E21" s="31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любимовский!E21+двуречный!E21+Интернациональная!E21+кумайская!E21+московская!E21+'Биртальская НШ'!E21+свободненская!E21+ейский!E21+сурган!E21+юбилейное!E21+бузулукская!E21+ярославка!E21+красивое!E21</f>
        <v>528.75</v>
      </c>
    </row>
    <row r="22" spans="1:6" ht="21.95" customHeight="1">
      <c r="A22" s="10" t="s">
        <v>26</v>
      </c>
      <c r="B22" s="6" t="s">
        <v>27</v>
      </c>
      <c r="C22" s="31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любимовский!C22+двуречный!C22+Интернациональная!C22+кумайская!C22+московская!C22+'Биртальская НШ'!C22+свободненская!C22+ейский!C22+сурган!C22+юбилейное!C22+бузулукская!C22+ярославка!C22+красивое!C22</f>
        <v>3641724.6090760306</v>
      </c>
      <c r="D22" s="31">
        <f>'СШ №1'!D22+'СШ №2'!D22+'СШ №3'!D22+'СШ Серикова'!D22+'Алматинская НШ'!D22+аксай!D22+речная!D22+жаныспай!D22+иглик!D22+ковыльный!D22+калачи!D22+курский!D22+каракол!D22+орловка!D22+знаменка!D22+заречный!D22+любимовский!D22+двуречный!D22+Интернациональная!D22+кумайская!D22+московская!D22+'Биртальская НШ'!D22+свободненская!D22+ейский!D22+сурган!D22+юбилейное!D22+бузулукская!D22+ярославка!D22+красивое!D22</f>
        <v>4171036.2397963982</v>
      </c>
      <c r="E22" s="31">
        <f>'СШ №1'!E22+'СШ №2'!E22+'СШ №3'!E22+'СШ Серикова'!E22+'Алматинская НШ'!E22+аксай!E22+речная!E22+жаныспай!E22+иглик!E22+ковыльный!E22+калачи!E22+курский!E22+каракол!E22+орловка!E22+знаменка!E22+заречный!E22+любимовский!E22+двуречный!E22+Интернациональная!E22+кумайская!E22+московская!E22+'Биртальская НШ'!E22+свободненская!E22+ейский!E22+сурган!E22+юбилейное!E22+бузулукская!E22+ярославка!E22+красивое!E22</f>
        <v>4210003.307753806</v>
      </c>
    </row>
    <row r="23" spans="1:6" ht="39">
      <c r="A23" s="14" t="s">
        <v>25</v>
      </c>
      <c r="B23" s="6" t="s">
        <v>2</v>
      </c>
      <c r="C23" s="31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любимовский!C23+двуречный!C23+Интернациональная!C23+кумайская!C23+московская!C23+'Биртальская НШ'!C23+свободненская!C23+ейский!C23+сурган!C23+юбилейное!C23+бузулукская!C23+ярославка!C23+красивое!C23</f>
        <v>111908</v>
      </c>
      <c r="D23" s="31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любимовский!D23+двуречный!D23+Интернациональная!D23+кумайская!D23+московская!D23+'Биртальская НШ'!D23+свободненская!D23+ейский!D23+сурган!D23+юбилейное!D23+бузулукская!D23+ярославка!D23+красивое!D23</f>
        <v>28603.599999999999</v>
      </c>
      <c r="E23" s="31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любимовский!E23+двуречный!E23+Интернациональная!E23+кумайская!E23+московская!E23+'Биртальская НШ'!E23+свободненская!E23+ейский!E23+сурган!E23+юбилейное!E23+бузулукская!E23+ярославка!E23+красивое!E23</f>
        <v>28597.699999999997</v>
      </c>
    </row>
    <row r="24" spans="1:6">
      <c r="A24" s="10" t="s">
        <v>4</v>
      </c>
      <c r="B24" s="11" t="s">
        <v>3</v>
      </c>
      <c r="C24" s="31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любимовский!C24+двуречный!C24+Интернациональная!C24+кумайская!C24+московская!C24+'Биртальская НШ'!C24+свободненская!C24+ейский!C24+сурган!C24+юбилейное!C24+бузулукская!C24+ярославка!C24+красивое!C24</f>
        <v>126.89999999999999</v>
      </c>
      <c r="D24" s="31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любимовский!D24+двуречный!D24+Интернациональная!D24+кумайская!D24+московская!D24+'Биртальская НШ'!D24+свободненская!D24+ейский!D24+сурган!D24+юбилейное!D24+бузулукская!D24+ярославка!D24+красивое!D24</f>
        <v>97.75</v>
      </c>
      <c r="E24" s="31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любимовский!E24+двуречный!E24+Интернациональная!E24+кумайская!E24+московская!E24+'Биртальская НШ'!E24+свободненская!E24+ейский!E24+сурган!E24+юбилейное!E24+бузулукская!E24+ярославка!E24+красивое!E24</f>
        <v>97.75</v>
      </c>
    </row>
    <row r="25" spans="1:6" ht="21.95" customHeight="1">
      <c r="A25" s="10" t="s">
        <v>26</v>
      </c>
      <c r="B25" s="6" t="s">
        <v>27</v>
      </c>
      <c r="C25" s="31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любимовский!C25+двуречный!C25+Интернациональная!C25+кумайская!C25+московская!C25+'Биртальская НШ'!C25+свободненская!C25+ейский!C25+сурган!C25+юбилейное!C25+бузулукская!C25+ярославка!C25+красивое!C25</f>
        <v>2096068.7188467858</v>
      </c>
      <c r="D25" s="31">
        <f>'СШ №1'!D25+'СШ №2'!D25+'СШ №3'!D25+'СШ Серикова'!D25+'Алматинская НШ'!D25+аксай!D25+речная!D25+жаныспай!D25+иглик!D25+ковыльный!D25+калачи!D25+курский!D25+каракол!D25+орловка!D25+знаменка!D25+заречный!D25+любимовский!D25+двуречный!D25+Интернациональная!D25+кумайская!D25+московская!D25+'Биртальская НШ'!D25+свободненская!D25+ейский!D25+сурган!D25+юбилейное!D25+бузулукская!D25+ярославка!D25+красивое!D25</f>
        <v>2665476.1627261625</v>
      </c>
      <c r="E25" s="31">
        <f>'СШ №1'!E25+'СШ №2'!E25+'СШ №3'!E25+'СШ Серикова'!E25+'Алматинская НШ'!E25+аксай!E25+речная!E25+жаныспай!E25+иглик!E25+ковыльный!E25+калачи!E25+курский!E25+каракол!E25+орловка!E25+знаменка!E25+заречный!E25+любимовский!E25+двуречный!E25+Интернациональная!E25+кумайская!E25+московская!E25+'Биртальская НШ'!E25+свободненская!E25+ейский!E25+сурган!E25+юбилейное!E25+бузулукская!E25+ярославка!E25+красивое!E25</f>
        <v>2679223.8611388607</v>
      </c>
    </row>
    <row r="26" spans="1:6" ht="25.5">
      <c r="A26" s="7" t="s">
        <v>23</v>
      </c>
      <c r="B26" s="6" t="s">
        <v>2</v>
      </c>
      <c r="C26" s="31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любимовский!C26+двуречный!C26+Интернациональная!C26+кумайская!C26+московская!C26+'Биртальская НШ'!C26+свободненская!C26+ейский!C26+сурган!C26+юбилейное!C26+бузулукская!C26+ярославка!C26+красивое!C26</f>
        <v>356077</v>
      </c>
      <c r="D26" s="31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любимовский!D26+двуречный!D26+Интернациональная!D26+кумайская!D26+московская!D26+'Биртальская НШ'!D26+свободненская!D26+ейский!D26+сурган!D26+юбилейное!D26+бузулукская!D26+ярославка!D26+красивое!D26</f>
        <v>88656.6</v>
      </c>
      <c r="E26" s="31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любимовский!E26+двуречный!E26+Интернациональная!E26+кумайская!E26+московская!E26+'Биртальская НШ'!E26+свободненская!E26+ейский!E26+сурган!E26+юбилейное!E26+бузулукская!E26+ярославка!E26+красивое!E26</f>
        <v>88650.3</v>
      </c>
    </row>
    <row r="27" spans="1:6">
      <c r="A27" s="10" t="s">
        <v>4</v>
      </c>
      <c r="B27" s="11" t="s">
        <v>3</v>
      </c>
      <c r="C27" s="31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любимовский!C27+двуречный!C27+Интернациональная!C27+кумайская!C27+московская!C27+'Биртальская НШ'!C27+свободненская!C27+ейский!C27+сурган!C27+юбилейное!C27+бузулукская!C27+ярославка!C27+красивое!C27</f>
        <v>511.09999999999997</v>
      </c>
      <c r="D27" s="31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любимовский!D27+двуречный!D27+Интернациональная!D27+кумайская!D27+московская!D27+'Биртальская НШ'!D27+свободненская!D27+ейский!D27+сурган!D27+юбилейное!D27+бузулукская!D27+ярославка!D27+красивое!D27</f>
        <v>485.5</v>
      </c>
      <c r="E27" s="31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любимовский!E27+двуречный!E27+Интернациональная!E27+кумайская!E27+московская!E27+'Биртальская НШ'!E27+свободненская!E27+ейский!E27+сурган!E27+юбилейное!E27+бузулукская!E27+ярославка!E27+красивое!E27</f>
        <v>485.5</v>
      </c>
    </row>
    <row r="28" spans="1:6" ht="21.95" customHeight="1">
      <c r="A28" s="10" t="s">
        <v>26</v>
      </c>
      <c r="B28" s="6" t="s">
        <v>27</v>
      </c>
      <c r="C28" s="31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любимовский!C28+двуречный!C28+Интернациональная!C28+кумайская!C28+московская!C28+'Биртальская НШ'!C28+свободненская!C28+ейский!C28+сурган!C28+юбилейное!C28+бузулукская!C28+ярославка!C28+красивое!C28</f>
        <v>1712926.9641099996</v>
      </c>
      <c r="D28" s="31">
        <f>'СШ №1'!D28+'СШ №2'!D28+'СШ №3'!D28+'СШ Серикова'!D28+'Алматинская НШ'!D28+аксай!D28+речная!D28+жаныспай!D28+иглик!D28+ковыльный!D28+калачи!D28+курский!D28+каракол!D28+орловка!D28+знаменка!D28+заречный!D28+любимовский!D28+двуречный!D28+Интернациональная!D28+кумайская!D28+московская!D28+'Биртальская НШ'!D28+свободненская!D28+ейский!D28+сурган!D28+юбилейное!D28+бузулукская!D28+ярославка!D28+красивое!D28</f>
        <v>1746616.0094671126</v>
      </c>
      <c r="E28" s="31">
        <f>'СШ №1'!E28+'СШ №2'!E28+'СШ №3'!E28+'СШ Серикова'!E28+'Алматинская НШ'!E28+аксай!E28+речная!E28+жаныспай!E28+иглик!E28+ковыльный!E28+калачи!E28+курский!E28+каракол!E28+орловка!E28+знаменка!E28+заречный!E28+любимовский!E28+двуречный!E28+Интернациональная!E28+кумайская!E28+московская!E28+'Биртальская НШ'!E28+свободненская!E28+ейский!E28+сурган!E28+юбилейное!E28+бузулукская!E28+ярославка!E28+красивое!E28</f>
        <v>1746452.5334934415</v>
      </c>
    </row>
    <row r="29" spans="1:6" ht="25.5">
      <c r="A29" s="5" t="s">
        <v>5</v>
      </c>
      <c r="B29" s="6" t="s">
        <v>2</v>
      </c>
      <c r="C29" s="31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любимовский!C29+двуречный!C29+Интернациональная!C29+кумайская!C29+московская!C29+'Биртальская НШ'!C29+свободненская!C29+ейский!C29+сурган!C29+юбилейное!C29+бузулукская!C29+ярославка!C29+красивое!C29</f>
        <v>179267.5</v>
      </c>
      <c r="D29" s="31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любимовский!D29+двуречный!D29+Интернациональная!D29+кумайская!D29+московская!D29+'Биртальская НШ'!D29+свободненская!D29+ейский!D29+сурган!D29+юбилейное!D29+бузулукская!D29+ярославка!D29+красивое!D29</f>
        <v>37986.199999999997</v>
      </c>
      <c r="E29" s="31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любимовский!E29+двуречный!E29+Интернациональная!E29+кумайская!E29+московская!E29+'Биртальская НШ'!E29+свободненская!E29+ейский!E29+сурган!E29+юбилейное!E29+бузулукская!E29+ярославка!E29+красивое!E29</f>
        <v>37980.400000000009</v>
      </c>
      <c r="F29" s="18"/>
    </row>
    <row r="30" spans="1:6" ht="36.75">
      <c r="A30" s="12" t="s">
        <v>6</v>
      </c>
      <c r="B30" s="6" t="s">
        <v>2</v>
      </c>
      <c r="C30" s="31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любимовский!C30+двуречный!C30+Интернациональная!C30+кумайская!C30+московская!C30+'Биртальская НШ'!C30+свободненская!C30+ейский!C30+сурган!C30+юбилейное!C30+бузулукская!C30+ярославка!C30+красивое!C30</f>
        <v>77446</v>
      </c>
      <c r="D30" s="31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любимовский!D30+двуречный!D30+Интернациональная!D30+кумайская!D30+московская!D30+'Биртальская НШ'!D30+свободненская!D30+ейский!D30+сурган!D30+юбилейное!D30+бузулукская!D30+ярославка!D30+красивое!D30</f>
        <v>18336</v>
      </c>
      <c r="E30" s="31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любимовский!E30+двуречный!E30+Интернациональная!E30+кумайская!E30+московская!E30+'Биртальская НШ'!E30+свободненская!E30+ейский!E30+сурган!E30+юбилейное!E30+бузулукская!E30+ярославка!E30+красивое!E30</f>
        <v>18336</v>
      </c>
    </row>
    <row r="31" spans="1:6" ht="25.5">
      <c r="A31" s="12" t="s">
        <v>7</v>
      </c>
      <c r="B31" s="6" t="s">
        <v>2</v>
      </c>
      <c r="C31" s="31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любимовский!C31+двуречный!C31+Интернациональная!C31+кумайская!C31+московская!C31+'Биртальская НШ'!C31+свободненская!C31+ейский!C31+сурган!C31+юбилейное!C31+бузулукская!C31+ярославка!C31+красивое!C31</f>
        <v>0</v>
      </c>
      <c r="D31" s="31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любимовский!D31+двуречный!D31+Интернациональная!D31+кумайская!D31+московская!D31+'Биртальская НШ'!D31+свободненская!D31+ейский!D31+сурган!D31+юбилейное!D31+бузулукская!D31+ярославка!D31+красивое!D31</f>
        <v>0</v>
      </c>
      <c r="E31" s="31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любимовский!E31+двуречный!E31+Интернациональная!E31+кумайская!E31+московская!E31+'Биртальская НШ'!E31+свободненская!E31+ейский!E31+сурган!E31+юбилейное!E31+бузулукская!E31+ярославка!E31+красивое!E31</f>
        <v>0</v>
      </c>
    </row>
    <row r="32" spans="1:6" ht="36.75">
      <c r="A32" s="12" t="s">
        <v>8</v>
      </c>
      <c r="B32" s="6" t="s">
        <v>2</v>
      </c>
      <c r="C32" s="31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любимовский!C32+двуречный!C32+Интернациональная!C32+кумайская!C32+московская!C32+'Биртальская НШ'!C32+свободненская!C32+ейский!C32+сурган!C32+юбилейное!C32+бузулукская!C32+ярославка!C32+красивое!C32</f>
        <v>9410</v>
      </c>
      <c r="D32" s="31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любимовский!D32+двуречный!D32+Интернациональная!D32+кумайская!D32+московская!D32+'Биртальская НШ'!D32+свободненская!D32+ейский!D32+сурган!D32+юбилейное!D32+бузулукская!D32+ярославка!D32+красивое!D32</f>
        <v>4121</v>
      </c>
      <c r="E32" s="31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любимовский!E32+двуречный!E32+Интернациональная!E32+кумайская!E32+московская!E32+'Биртальская НШ'!E32+свободненская!E32+ейский!E32+сурган!E32+юбилейное!E32+бузулукская!E32+ярославка!E32+красивое!E32</f>
        <v>4121</v>
      </c>
    </row>
    <row r="33" spans="1:5" ht="54" customHeight="1">
      <c r="A33" s="12" t="s">
        <v>9</v>
      </c>
      <c r="B33" s="6" t="s">
        <v>2</v>
      </c>
      <c r="C33" s="31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любимовский!C33+двуречный!C33+Интернациональная!C33+кумайская!C33+московская!C33+'Биртальская НШ'!C33+свободненская!C33+ейский!C33+сурган!C33+юбилейное!C33+бузулукская!C33+ярославка!C33+красивое!C33</f>
        <v>38910</v>
      </c>
      <c r="D33" s="31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любимовский!D33+двуречный!D33+Интернациональная!D33+кумайская!D33+московская!D33+'Биртальская НШ'!D33+свободненская!D33+ейский!D33+сурган!D33+юбилейное!D33+бузулукская!D33+ярославка!D33+красивое!D33</f>
        <v>13336</v>
      </c>
      <c r="E33" s="31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любимовский!E33+двуречный!E33+Интернациональная!E33+кумайская!E33+московская!E33+'Биртальская НШ'!E33+свободненская!E33+ейский!E33+сурган!E33+юбилейное!E33+бузулукская!E33+ярославка!E33+красивое!E33</f>
        <v>13336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4.1406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4.25" customHeight="1">
      <c r="A4" s="58" t="s">
        <v>42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64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59</v>
      </c>
      <c r="D11" s="30">
        <v>59</v>
      </c>
      <c r="E11" s="30">
        <v>59</v>
      </c>
    </row>
    <row r="12" spans="1:7" ht="25.5">
      <c r="A12" s="10" t="s">
        <v>24</v>
      </c>
      <c r="B12" s="6" t="s">
        <v>2</v>
      </c>
      <c r="C12" s="30">
        <f>(C13-C32)/C11</f>
        <v>1240.0677966101696</v>
      </c>
      <c r="D12" s="30">
        <f t="shared" ref="D12:E12" si="0">(D13-D32)/D11</f>
        <v>188.57627118644066</v>
      </c>
      <c r="E12" s="30">
        <f t="shared" si="0"/>
        <v>188.5457627118644</v>
      </c>
      <c r="F12" s="33" t="s">
        <v>33</v>
      </c>
    </row>
    <row r="13" spans="1:7" ht="25.5">
      <c r="A13" s="5" t="s">
        <v>11</v>
      </c>
      <c r="B13" s="6" t="s">
        <v>2</v>
      </c>
      <c r="C13" s="30">
        <f>C15+C29+C30+C31+C32+C33</f>
        <v>73414</v>
      </c>
      <c r="D13" s="30">
        <f>D15+D29+D30+D31+D32+D33</f>
        <v>11206</v>
      </c>
      <c r="E13" s="30">
        <f>E15+E29+E30+E31+E32+E33</f>
        <v>11204.199999999999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15"/>
    </row>
    <row r="15" spans="1:7" ht="25.5">
      <c r="A15" s="5" t="s">
        <v>12</v>
      </c>
      <c r="B15" s="6" t="s">
        <v>2</v>
      </c>
      <c r="C15" s="30">
        <f>C17+C20+C23+C26</f>
        <v>29128</v>
      </c>
      <c r="D15" s="30">
        <f>D17+D20+D23+D26</f>
        <v>9029</v>
      </c>
      <c r="E15" s="30">
        <f>E17+E20+E23+E26</f>
        <v>9027.9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3636</v>
      </c>
      <c r="D17" s="25">
        <v>775</v>
      </c>
      <c r="E17" s="30">
        <v>775</v>
      </c>
      <c r="F17" s="33"/>
    </row>
    <row r="18" spans="1:6" s="18" customFormat="1">
      <c r="A18" s="21" t="s">
        <v>4</v>
      </c>
      <c r="B18" s="22" t="s">
        <v>3</v>
      </c>
      <c r="C18" s="26">
        <v>3</v>
      </c>
      <c r="D18" s="26">
        <v>2</v>
      </c>
      <c r="E18" s="32">
        <v>2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101000</v>
      </c>
      <c r="D19" s="30">
        <f>D17*1000/3/D18</f>
        <v>129166.66666666667</v>
      </c>
      <c r="E19" s="30">
        <f>E17*1000/3/E18</f>
        <v>129166.66666666667</v>
      </c>
      <c r="F19" s="33"/>
    </row>
    <row r="20" spans="1:6" s="18" customFormat="1" ht="25.5">
      <c r="A20" s="20" t="s">
        <v>31</v>
      </c>
      <c r="B20" s="17" t="s">
        <v>2</v>
      </c>
      <c r="C20" s="25">
        <v>14700</v>
      </c>
      <c r="D20" s="25">
        <v>5976</v>
      </c>
      <c r="E20" s="30">
        <v>5975.5</v>
      </c>
      <c r="F20" s="33"/>
    </row>
    <row r="21" spans="1:6" s="18" customFormat="1">
      <c r="A21" s="21" t="s">
        <v>4</v>
      </c>
      <c r="B21" s="22" t="s">
        <v>3</v>
      </c>
      <c r="C21" s="26">
        <v>11</v>
      </c>
      <c r="D21" s="26">
        <v>13</v>
      </c>
      <c r="E21" s="32">
        <v>13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111363.63636363635</v>
      </c>
      <c r="D22" s="30">
        <f>D20*1000/3/D21</f>
        <v>153230.76923076922</v>
      </c>
      <c r="E22" s="30">
        <f>E20/3/E21*1000</f>
        <v>153217.94871794869</v>
      </c>
    </row>
    <row r="23" spans="1:6" ht="39">
      <c r="A23" s="14" t="s">
        <v>25</v>
      </c>
      <c r="B23" s="6" t="s">
        <v>2</v>
      </c>
      <c r="C23" s="25">
        <v>968</v>
      </c>
      <c r="D23" s="25">
        <v>426</v>
      </c>
      <c r="E23" s="30">
        <v>425.3</v>
      </c>
    </row>
    <row r="24" spans="1:6">
      <c r="A24" s="10" t="s">
        <v>4</v>
      </c>
      <c r="B24" s="11" t="s">
        <v>3</v>
      </c>
      <c r="C24" s="26">
        <v>3</v>
      </c>
      <c r="D24" s="26">
        <v>1.5</v>
      </c>
      <c r="E24" s="32">
        <v>1.5</v>
      </c>
    </row>
    <row r="25" spans="1:6" ht="21.95" customHeight="1">
      <c r="A25" s="10" t="s">
        <v>26</v>
      </c>
      <c r="B25" s="6" t="s">
        <v>27</v>
      </c>
      <c r="C25" s="30">
        <f>C23/C24/12*1000</f>
        <v>26888.888888888891</v>
      </c>
      <c r="D25" s="30">
        <f>D23*1000/3/D24</f>
        <v>94666.666666666672</v>
      </c>
      <c r="E25" s="30">
        <f>E23/E24/3*1000</f>
        <v>94511.111111111124</v>
      </c>
    </row>
    <row r="26" spans="1:6" ht="25.5">
      <c r="A26" s="7" t="s">
        <v>23</v>
      </c>
      <c r="B26" s="6" t="s">
        <v>2</v>
      </c>
      <c r="C26" s="25">
        <v>9824</v>
      </c>
      <c r="D26" s="25">
        <v>1852</v>
      </c>
      <c r="E26" s="30">
        <v>1852.1</v>
      </c>
    </row>
    <row r="27" spans="1:6">
      <c r="A27" s="10" t="s">
        <v>4</v>
      </c>
      <c r="B27" s="11" t="s">
        <v>3</v>
      </c>
      <c r="C27" s="26">
        <v>15</v>
      </c>
      <c r="D27" s="26">
        <v>10.5</v>
      </c>
      <c r="E27" s="32">
        <v>10.5</v>
      </c>
    </row>
    <row r="28" spans="1:6" ht="21.95" customHeight="1">
      <c r="A28" s="10" t="s">
        <v>26</v>
      </c>
      <c r="B28" s="6" t="s">
        <v>27</v>
      </c>
      <c r="C28" s="30">
        <f>C26/C27/12*1000</f>
        <v>54577.777777777774</v>
      </c>
      <c r="D28" s="30">
        <f>D26*1000/3/D27</f>
        <v>58793.650793650799</v>
      </c>
      <c r="E28" s="30">
        <f>E26/3/E27*1000</f>
        <v>58796.825396825399</v>
      </c>
    </row>
    <row r="29" spans="1:6" ht="25.5">
      <c r="A29" s="5" t="s">
        <v>5</v>
      </c>
      <c r="B29" s="6" t="s">
        <v>2</v>
      </c>
      <c r="C29" s="25">
        <v>38316</v>
      </c>
      <c r="D29" s="25">
        <v>908</v>
      </c>
      <c r="E29" s="30">
        <v>907.3</v>
      </c>
    </row>
    <row r="30" spans="1:6" ht="36.75">
      <c r="A30" s="12" t="s">
        <v>6</v>
      </c>
      <c r="B30" s="6" t="s">
        <v>2</v>
      </c>
      <c r="C30" s="30">
        <v>2920</v>
      </c>
      <c r="D30" s="30">
        <v>542</v>
      </c>
      <c r="E30" s="30">
        <v>542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250</v>
      </c>
      <c r="D32" s="30">
        <v>80</v>
      </c>
      <c r="E32" s="30">
        <v>80</v>
      </c>
    </row>
    <row r="33" spans="1:5" ht="38.25" customHeight="1">
      <c r="A33" s="12" t="s">
        <v>9</v>
      </c>
      <c r="B33" s="6" t="s">
        <v>2</v>
      </c>
      <c r="C33" s="30">
        <v>2800</v>
      </c>
      <c r="D33" s="30">
        <v>647</v>
      </c>
      <c r="E33" s="30">
        <v>647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5703125" style="35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2" customHeight="1">
      <c r="A4" s="58" t="s">
        <v>43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34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46</v>
      </c>
      <c r="D11" s="30">
        <v>46</v>
      </c>
      <c r="E11" s="30">
        <v>46</v>
      </c>
    </row>
    <row r="12" spans="1:7" ht="25.5">
      <c r="A12" s="10" t="s">
        <v>24</v>
      </c>
      <c r="B12" s="6" t="s">
        <v>2</v>
      </c>
      <c r="C12" s="30">
        <f>(C13-C32)/C11</f>
        <v>960.26086956521738</v>
      </c>
      <c r="D12" s="30">
        <f t="shared" ref="D12" si="0">(D13-D32)/D11</f>
        <v>240.03260869565219</v>
      </c>
      <c r="E12" s="30">
        <f t="shared" ref="E12" si="1">(E13-E32)/E11</f>
        <v>240.0282608695652</v>
      </c>
    </row>
    <row r="13" spans="1:7" ht="25.5">
      <c r="A13" s="5" t="s">
        <v>11</v>
      </c>
      <c r="B13" s="6" t="s">
        <v>2</v>
      </c>
      <c r="C13" s="30">
        <f>C15+C29+C30+C31+C32+C33</f>
        <v>44322</v>
      </c>
      <c r="D13" s="30">
        <f>D15+D29+D30+D31+D32+D33</f>
        <v>11074.5</v>
      </c>
      <c r="E13" s="30">
        <f>E15+E29+E30+E31+E32+E33</f>
        <v>11074.3</v>
      </c>
    </row>
    <row r="14" spans="1:7">
      <c r="A14" s="8" t="s">
        <v>0</v>
      </c>
      <c r="B14" s="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>C17+C20+C23+C26</f>
        <v>37032</v>
      </c>
      <c r="D15" s="30">
        <f>D17+D20+D23+D26</f>
        <v>9523.5</v>
      </c>
      <c r="E15" s="30">
        <f t="shared" ref="E15" si="3">E17+E20+E23+E26</f>
        <v>9523.2999999999993</v>
      </c>
    </row>
    <row r="16" spans="1:7">
      <c r="A16" s="8" t="s">
        <v>1</v>
      </c>
      <c r="B16" s="9"/>
      <c r="C16" s="30">
        <v>0</v>
      </c>
      <c r="D16" s="30">
        <f t="shared" si="2"/>
        <v>0</v>
      </c>
      <c r="E16" s="30">
        <v>0</v>
      </c>
    </row>
    <row r="17" spans="1:7" s="18" customFormat="1" ht="25.5">
      <c r="A17" s="20" t="s">
        <v>30</v>
      </c>
      <c r="B17" s="17" t="s">
        <v>2</v>
      </c>
      <c r="C17" s="30">
        <v>2824</v>
      </c>
      <c r="D17" s="30">
        <v>825.2</v>
      </c>
      <c r="E17" s="30">
        <v>825.2</v>
      </c>
      <c r="F17" s="33"/>
      <c r="G17" s="33"/>
    </row>
    <row r="18" spans="1:7" s="18" customFormat="1">
      <c r="A18" s="21" t="s">
        <v>4</v>
      </c>
      <c r="B18" s="22" t="s">
        <v>3</v>
      </c>
      <c r="C18" s="32">
        <v>2</v>
      </c>
      <c r="D18" s="30">
        <f t="shared" si="2"/>
        <v>2</v>
      </c>
      <c r="E18" s="32">
        <v>2</v>
      </c>
      <c r="F18" s="33"/>
      <c r="G18" s="33"/>
    </row>
    <row r="19" spans="1:7" s="18" customFormat="1" ht="21.95" customHeight="1">
      <c r="A19" s="21" t="s">
        <v>26</v>
      </c>
      <c r="B19" s="17" t="s">
        <v>27</v>
      </c>
      <c r="C19" s="30">
        <f>C17/C18/12*1000</f>
        <v>117666.66666666667</v>
      </c>
      <c r="D19" s="30">
        <f>D17*1000/3/D18</f>
        <v>137533.33333333334</v>
      </c>
      <c r="E19" s="30">
        <f>E17*1000/3/E18</f>
        <v>137533.33333333334</v>
      </c>
      <c r="F19" s="33"/>
      <c r="G19" s="33"/>
    </row>
    <row r="20" spans="1:7" s="18" customFormat="1" ht="25.5">
      <c r="A20" s="20" t="s">
        <v>31</v>
      </c>
      <c r="B20" s="17" t="s">
        <v>2</v>
      </c>
      <c r="C20" s="30">
        <v>22456</v>
      </c>
      <c r="D20" s="30">
        <v>6186.2</v>
      </c>
      <c r="E20" s="30">
        <v>6186.2</v>
      </c>
      <c r="F20" s="33"/>
      <c r="G20" s="33"/>
    </row>
    <row r="21" spans="1:7" s="18" customFormat="1">
      <c r="A21" s="21" t="s">
        <v>4</v>
      </c>
      <c r="B21" s="22" t="s">
        <v>3</v>
      </c>
      <c r="C21" s="32">
        <v>14</v>
      </c>
      <c r="D21" s="30">
        <v>13</v>
      </c>
      <c r="E21" s="32">
        <v>13</v>
      </c>
      <c r="F21" s="33"/>
      <c r="G21" s="33"/>
    </row>
    <row r="22" spans="1:7" ht="21.95" customHeight="1">
      <c r="A22" s="10" t="s">
        <v>26</v>
      </c>
      <c r="B22" s="6" t="s">
        <v>27</v>
      </c>
      <c r="C22" s="30">
        <f>C20/C21/12*1000</f>
        <v>133666.66666666666</v>
      </c>
      <c r="D22" s="30">
        <f>D20*1000/3/D21</f>
        <v>158620.51282051281</v>
      </c>
      <c r="E22" s="30">
        <f>E20*1000/3/E21</f>
        <v>158620.51282051281</v>
      </c>
    </row>
    <row r="23" spans="1:7" ht="39">
      <c r="A23" s="14" t="s">
        <v>25</v>
      </c>
      <c r="B23" s="6" t="s">
        <v>2</v>
      </c>
      <c r="C23" s="30">
        <v>1760</v>
      </c>
      <c r="D23" s="30">
        <v>282</v>
      </c>
      <c r="E23" s="30">
        <v>281.8</v>
      </c>
    </row>
    <row r="24" spans="1:7">
      <c r="A24" s="10" t="s">
        <v>4</v>
      </c>
      <c r="B24" s="11" t="s">
        <v>3</v>
      </c>
      <c r="C24" s="32">
        <v>2</v>
      </c>
      <c r="D24" s="30">
        <v>1</v>
      </c>
      <c r="E24" s="32">
        <v>1</v>
      </c>
    </row>
    <row r="25" spans="1:7" ht="21.95" customHeight="1">
      <c r="A25" s="10" t="s">
        <v>26</v>
      </c>
      <c r="B25" s="6" t="s">
        <v>27</v>
      </c>
      <c r="C25" s="30">
        <f>C23/C24/12*1000</f>
        <v>73333.333333333328</v>
      </c>
      <c r="D25" s="30">
        <f>D23*1000/3/D24</f>
        <v>94000</v>
      </c>
      <c r="E25" s="30">
        <f>E23*1000/3/E24</f>
        <v>93933.333333333328</v>
      </c>
    </row>
    <row r="26" spans="1:7" ht="25.5">
      <c r="A26" s="7" t="s">
        <v>23</v>
      </c>
      <c r="B26" s="6" t="s">
        <v>2</v>
      </c>
      <c r="C26" s="30">
        <v>9992</v>
      </c>
      <c r="D26" s="30">
        <v>2230.1</v>
      </c>
      <c r="E26" s="30">
        <v>2230.1</v>
      </c>
    </row>
    <row r="27" spans="1:7">
      <c r="A27" s="10" t="s">
        <v>4</v>
      </c>
      <c r="B27" s="11" t="s">
        <v>3</v>
      </c>
      <c r="C27" s="32">
        <v>15</v>
      </c>
      <c r="D27" s="30">
        <v>13</v>
      </c>
      <c r="E27" s="32">
        <v>13</v>
      </c>
    </row>
    <row r="28" spans="1:7" ht="21.95" customHeight="1">
      <c r="A28" s="10" t="s">
        <v>26</v>
      </c>
      <c r="B28" s="6" t="s">
        <v>27</v>
      </c>
      <c r="C28" s="30">
        <f>C26/C27/12*1000</f>
        <v>55511.111111111109</v>
      </c>
      <c r="D28" s="30">
        <f>D26*1000/3/D27</f>
        <v>57182.051282051281</v>
      </c>
      <c r="E28" s="30">
        <f>E26*1000/3/E27</f>
        <v>57182.051282051281</v>
      </c>
    </row>
    <row r="29" spans="1:7" ht="25.5">
      <c r="A29" s="5" t="s">
        <v>5</v>
      </c>
      <c r="B29" s="6" t="s">
        <v>2</v>
      </c>
      <c r="C29" s="30">
        <v>4440</v>
      </c>
      <c r="D29" s="30">
        <v>957</v>
      </c>
      <c r="E29" s="30">
        <v>957</v>
      </c>
    </row>
    <row r="30" spans="1:7" ht="36.75">
      <c r="A30" s="12" t="s">
        <v>6</v>
      </c>
      <c r="B30" s="6" t="s">
        <v>2</v>
      </c>
      <c r="C30" s="30">
        <v>1200</v>
      </c>
      <c r="D30" s="30">
        <v>275</v>
      </c>
      <c r="E30" s="30">
        <v>275</v>
      </c>
    </row>
    <row r="31" spans="1:7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150</v>
      </c>
      <c r="D32" s="30">
        <v>33</v>
      </c>
      <c r="E32" s="30">
        <v>33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286</v>
      </c>
      <c r="E33" s="30">
        <v>286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G21" sqref="G21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8554687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9.5" customHeight="1">
      <c r="A4" s="58" t="s">
        <v>44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64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  <c r="F10" s="33" t="s">
        <v>32</v>
      </c>
    </row>
    <row r="11" spans="1:7">
      <c r="A11" s="5" t="s">
        <v>21</v>
      </c>
      <c r="B11" s="6" t="s">
        <v>10</v>
      </c>
      <c r="C11" s="30">
        <v>74</v>
      </c>
      <c r="D11" s="30">
        <v>74</v>
      </c>
      <c r="E11" s="30">
        <v>74</v>
      </c>
    </row>
    <row r="12" spans="1:7" ht="25.5">
      <c r="A12" s="10" t="s">
        <v>24</v>
      </c>
      <c r="B12" s="6" t="s">
        <v>2</v>
      </c>
      <c r="C12" s="30">
        <f>(C13-C32)/C11</f>
        <v>701.08108108108104</v>
      </c>
      <c r="D12" s="30">
        <f t="shared" ref="D12" si="0">(D13-D32)/D11</f>
        <v>205.02702702702703</v>
      </c>
      <c r="E12" s="30">
        <f t="shared" ref="E12" si="1">(E13-E32)/E11</f>
        <v>204.99864864864864</v>
      </c>
    </row>
    <row r="13" spans="1:7" ht="25.5">
      <c r="A13" s="5" t="s">
        <v>11</v>
      </c>
      <c r="B13" s="6" t="s">
        <v>2</v>
      </c>
      <c r="C13" s="30">
        <f>C15+C29+C30+C31+C32+C33</f>
        <v>51880</v>
      </c>
      <c r="D13" s="30">
        <f>D15+D29+D30+D31+D32+D33</f>
        <v>15172</v>
      </c>
      <c r="E13" s="30">
        <f>E15+E29+E30+E31+E32+E33</f>
        <v>15169.9</v>
      </c>
    </row>
    <row r="14" spans="1:7">
      <c r="A14" s="8" t="s">
        <v>0</v>
      </c>
      <c r="B14" s="9"/>
      <c r="C14" s="30"/>
      <c r="D14" s="30">
        <f t="shared" ref="D14:D31" si="2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39916</v>
      </c>
      <c r="D15" s="30">
        <f t="shared" ref="D15:E15" si="3">D17+D20+D23+D26</f>
        <v>12056</v>
      </c>
      <c r="E15" s="30">
        <f t="shared" si="3"/>
        <v>12054.5</v>
      </c>
    </row>
    <row r="16" spans="1:7">
      <c r="A16" s="8" t="s">
        <v>1</v>
      </c>
      <c r="B16" s="9"/>
      <c r="C16" s="30">
        <v>0</v>
      </c>
      <c r="D16" s="30">
        <f t="shared" ref="D16" si="4">C16</f>
        <v>0</v>
      </c>
      <c r="E16" s="30">
        <v>0</v>
      </c>
    </row>
    <row r="17" spans="1:6" s="18" customFormat="1" ht="25.5">
      <c r="A17" s="20" t="s">
        <v>30</v>
      </c>
      <c r="B17" s="17" t="s">
        <v>2</v>
      </c>
      <c r="C17" s="30">
        <v>4308</v>
      </c>
      <c r="D17" s="30">
        <v>1220</v>
      </c>
      <c r="E17" s="30">
        <v>1219.0999999999999</v>
      </c>
      <c r="F17" s="33"/>
    </row>
    <row r="18" spans="1:6" s="18" customFormat="1">
      <c r="A18" s="21" t="s">
        <v>4</v>
      </c>
      <c r="B18" s="22" t="s">
        <v>3</v>
      </c>
      <c r="C18" s="32">
        <v>3</v>
      </c>
      <c r="D18" s="30">
        <v>3</v>
      </c>
      <c r="E18" s="32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119666.66666666667</v>
      </c>
      <c r="D19" s="30">
        <f>D17*1000/3/D18</f>
        <v>135555.55555555556</v>
      </c>
      <c r="E19" s="30">
        <f>E17*1000/3/E18</f>
        <v>135455.55555555556</v>
      </c>
      <c r="F19" s="33"/>
    </row>
    <row r="20" spans="1:6" s="18" customFormat="1" ht="25.5">
      <c r="A20" s="20" t="s">
        <v>31</v>
      </c>
      <c r="B20" s="17" t="s">
        <v>2</v>
      </c>
      <c r="C20" s="30">
        <v>26292</v>
      </c>
      <c r="D20" s="30">
        <v>8535</v>
      </c>
      <c r="E20" s="30">
        <v>8534.9</v>
      </c>
      <c r="F20" s="33"/>
    </row>
    <row r="21" spans="1:6">
      <c r="A21" s="10" t="s">
        <v>4</v>
      </c>
      <c r="B21" s="11" t="s">
        <v>3</v>
      </c>
      <c r="C21" s="32">
        <v>14</v>
      </c>
      <c r="D21" s="30">
        <v>16</v>
      </c>
      <c r="E21" s="32">
        <v>16</v>
      </c>
    </row>
    <row r="22" spans="1:6" ht="21.95" customHeight="1">
      <c r="A22" s="10" t="s">
        <v>26</v>
      </c>
      <c r="B22" s="6" t="s">
        <v>27</v>
      </c>
      <c r="C22" s="30">
        <f>C20/C21/12*1000</f>
        <v>156500</v>
      </c>
      <c r="D22" s="30">
        <f>D20*1000/3/D21</f>
        <v>177812.5</v>
      </c>
      <c r="E22" s="30">
        <f>E20*1000/3/E21</f>
        <v>177810.41666666666</v>
      </c>
    </row>
    <row r="23" spans="1:6" ht="39">
      <c r="A23" s="14" t="s">
        <v>25</v>
      </c>
      <c r="B23" s="6" t="s">
        <v>2</v>
      </c>
      <c r="C23" s="30">
        <v>2768</v>
      </c>
      <c r="D23" s="30">
        <v>290</v>
      </c>
      <c r="E23" s="30">
        <v>289.7</v>
      </c>
    </row>
    <row r="24" spans="1:6">
      <c r="A24" s="10" t="s">
        <v>4</v>
      </c>
      <c r="B24" s="11" t="s">
        <v>3</v>
      </c>
      <c r="C24" s="32">
        <v>3</v>
      </c>
      <c r="D24" s="30">
        <v>1</v>
      </c>
      <c r="E24" s="32">
        <v>1</v>
      </c>
    </row>
    <row r="25" spans="1:6" ht="21.95" customHeight="1">
      <c r="A25" s="10" t="s">
        <v>26</v>
      </c>
      <c r="B25" s="6" t="s">
        <v>27</v>
      </c>
      <c r="C25" s="30">
        <f>C23/C24/12*1000</f>
        <v>76888.888888888891</v>
      </c>
      <c r="D25" s="30">
        <f>D23*1000/3/D24</f>
        <v>96666.666666666672</v>
      </c>
      <c r="E25" s="30">
        <f>E23*1000/3/E24</f>
        <v>96566.666666666672</v>
      </c>
    </row>
    <row r="26" spans="1:6" ht="25.5">
      <c r="A26" s="7" t="s">
        <v>23</v>
      </c>
      <c r="B26" s="6" t="s">
        <v>2</v>
      </c>
      <c r="C26" s="30">
        <v>6548</v>
      </c>
      <c r="D26" s="30">
        <v>2011</v>
      </c>
      <c r="E26" s="30">
        <v>2010.8</v>
      </c>
    </row>
    <row r="27" spans="1:6">
      <c r="A27" s="10" t="s">
        <v>4</v>
      </c>
      <c r="B27" s="11" t="s">
        <v>3</v>
      </c>
      <c r="C27" s="32">
        <v>10</v>
      </c>
      <c r="D27" s="30">
        <v>11</v>
      </c>
      <c r="E27" s="32">
        <v>11</v>
      </c>
    </row>
    <row r="28" spans="1:6" ht="21.95" customHeight="1">
      <c r="A28" s="10" t="s">
        <v>26</v>
      </c>
      <c r="B28" s="6" t="s">
        <v>27</v>
      </c>
      <c r="C28" s="30">
        <f>C26/C27/12*1000</f>
        <v>54566.666666666664</v>
      </c>
      <c r="D28" s="30">
        <f>D26*1000/3/D27</f>
        <v>60939.393939393944</v>
      </c>
      <c r="E28" s="30">
        <f>E26*1000/3/E27</f>
        <v>60933.333333333328</v>
      </c>
    </row>
    <row r="29" spans="1:6" ht="25.5">
      <c r="A29" s="5" t="s">
        <v>5</v>
      </c>
      <c r="B29" s="6" t="s">
        <v>2</v>
      </c>
      <c r="C29" s="30">
        <v>3964</v>
      </c>
      <c r="D29" s="30">
        <v>1212</v>
      </c>
      <c r="E29" s="30">
        <v>1211.4000000000001</v>
      </c>
    </row>
    <row r="30" spans="1:6" ht="36.75">
      <c r="A30" s="12" t="s">
        <v>6</v>
      </c>
      <c r="B30" s="6" t="s">
        <v>2</v>
      </c>
      <c r="C30" s="30">
        <v>6500</v>
      </c>
      <c r="D30" s="30">
        <v>1603</v>
      </c>
      <c r="E30" s="48">
        <v>1603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301</v>
      </c>
      <c r="E33" s="30">
        <v>301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285156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67</v>
      </c>
      <c r="B2" s="50"/>
      <c r="C2" s="50"/>
      <c r="D2" s="50"/>
      <c r="E2" s="50"/>
    </row>
    <row r="3" spans="1:7">
      <c r="A3" s="1"/>
    </row>
    <row r="4" spans="1:7" ht="45.75" customHeight="1">
      <c r="A4" s="58" t="s">
        <v>45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34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8</v>
      </c>
      <c r="D11" s="30">
        <v>8</v>
      </c>
      <c r="E11" s="30">
        <v>8</v>
      </c>
    </row>
    <row r="12" spans="1:7" ht="25.5">
      <c r="A12" s="10" t="s">
        <v>24</v>
      </c>
      <c r="B12" s="6" t="s">
        <v>2</v>
      </c>
      <c r="C12" s="30">
        <f>(C13--C32)/C11</f>
        <v>1335.75</v>
      </c>
      <c r="D12" s="30">
        <f t="shared" ref="D12" si="0">(D13-D32)/D11</f>
        <v>345.75</v>
      </c>
      <c r="E12" s="30">
        <f t="shared" ref="E12" si="1">(E13-E32)/E11</f>
        <v>345.6875</v>
      </c>
    </row>
    <row r="13" spans="1:7" ht="25.5">
      <c r="A13" s="5" t="s">
        <v>11</v>
      </c>
      <c r="B13" s="6" t="s">
        <v>2</v>
      </c>
      <c r="C13" s="30">
        <f>C15+C29+C30+C31+C32+C33</f>
        <v>10586</v>
      </c>
      <c r="D13" s="30">
        <f>D15+D29+D30+D31+D32+D33</f>
        <v>2793</v>
      </c>
      <c r="E13" s="30">
        <f>E15+E29+E30+E31+E32+E33</f>
        <v>2792.5</v>
      </c>
    </row>
    <row r="14" spans="1:7">
      <c r="A14" s="8" t="s">
        <v>0</v>
      </c>
      <c r="B14" s="9"/>
      <c r="C14" s="30"/>
      <c r="D14" s="30">
        <f t="shared" ref="D14:D31" si="2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8624</v>
      </c>
      <c r="D15" s="30">
        <f t="shared" ref="D15:E15" si="3">D17+D20+D23+D26</f>
        <v>2175</v>
      </c>
      <c r="E15" s="30">
        <f t="shared" si="3"/>
        <v>2174.5</v>
      </c>
    </row>
    <row r="16" spans="1:7">
      <c r="A16" s="8" t="s">
        <v>1</v>
      </c>
      <c r="B16" s="9"/>
      <c r="C16" s="30">
        <v>0</v>
      </c>
      <c r="D16" s="30">
        <f t="shared" ref="D16" si="4">C16</f>
        <v>0</v>
      </c>
      <c r="E16" s="30">
        <v>0</v>
      </c>
    </row>
    <row r="17" spans="1:6" s="18" customFormat="1" ht="25.5">
      <c r="A17" s="20" t="s">
        <v>30</v>
      </c>
      <c r="B17" s="17" t="s">
        <v>2</v>
      </c>
      <c r="C17" s="30">
        <v>0</v>
      </c>
      <c r="D17" s="30">
        <v>0</v>
      </c>
      <c r="E17" s="30">
        <v>0</v>
      </c>
      <c r="F17" s="33"/>
    </row>
    <row r="18" spans="1:6" s="18" customFormat="1">
      <c r="A18" s="21" t="s">
        <v>4</v>
      </c>
      <c r="B18" s="22" t="s">
        <v>3</v>
      </c>
      <c r="C18" s="32">
        <v>0</v>
      </c>
      <c r="D18" s="30">
        <v>0</v>
      </c>
      <c r="E18" s="32">
        <v>0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v>0</v>
      </c>
      <c r="D19" s="30">
        <v>0</v>
      </c>
      <c r="E19" s="30">
        <v>0</v>
      </c>
      <c r="F19" s="33"/>
    </row>
    <row r="20" spans="1:6" s="18" customFormat="1" ht="25.5">
      <c r="A20" s="20" t="s">
        <v>31</v>
      </c>
      <c r="B20" s="17" t="s">
        <v>2</v>
      </c>
      <c r="C20" s="30">
        <v>3576</v>
      </c>
      <c r="D20" s="30">
        <v>1208</v>
      </c>
      <c r="E20" s="30">
        <v>1207.5</v>
      </c>
      <c r="F20" s="33"/>
    </row>
    <row r="21" spans="1:6" s="18" customFormat="1">
      <c r="A21" s="21" t="s">
        <v>4</v>
      </c>
      <c r="B21" s="22" t="s">
        <v>3</v>
      </c>
      <c r="C21" s="32">
        <v>5.5</v>
      </c>
      <c r="D21" s="30">
        <v>4</v>
      </c>
      <c r="E21" s="32">
        <v>4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54181.818181818177</v>
      </c>
      <c r="D22" s="30">
        <f>D20*1000/3/D21</f>
        <v>100666.66666666667</v>
      </c>
      <c r="E22" s="30">
        <f>E20*1000/3/E21</f>
        <v>100625</v>
      </c>
    </row>
    <row r="23" spans="1:6" ht="39">
      <c r="A23" s="14" t="s">
        <v>25</v>
      </c>
      <c r="B23" s="6" t="s">
        <v>2</v>
      </c>
      <c r="C23" s="30">
        <v>852</v>
      </c>
      <c r="D23" s="30">
        <v>204</v>
      </c>
      <c r="E23" s="30">
        <v>204</v>
      </c>
    </row>
    <row r="24" spans="1:6">
      <c r="A24" s="10" t="s">
        <v>4</v>
      </c>
      <c r="B24" s="11" t="s">
        <v>3</v>
      </c>
      <c r="C24" s="32">
        <v>0.8</v>
      </c>
      <c r="D24" s="30">
        <v>1</v>
      </c>
      <c r="E24" s="32">
        <v>1</v>
      </c>
    </row>
    <row r="25" spans="1:6" ht="21.95" customHeight="1">
      <c r="A25" s="10" t="s">
        <v>26</v>
      </c>
      <c r="B25" s="6" t="s">
        <v>27</v>
      </c>
      <c r="C25" s="30">
        <f>C23/C24/12*1000</f>
        <v>88750</v>
      </c>
      <c r="D25" s="30">
        <f>D23*1000/3/D24</f>
        <v>68000</v>
      </c>
      <c r="E25" s="30">
        <f>E23*1000/3/E24</f>
        <v>68000</v>
      </c>
    </row>
    <row r="26" spans="1:6" ht="25.5">
      <c r="A26" s="7" t="s">
        <v>23</v>
      </c>
      <c r="B26" s="6" t="s">
        <v>2</v>
      </c>
      <c r="C26" s="30">
        <v>4196</v>
      </c>
      <c r="D26" s="30">
        <v>763</v>
      </c>
      <c r="E26" s="30">
        <v>763</v>
      </c>
    </row>
    <row r="27" spans="1:6">
      <c r="A27" s="10" t="s">
        <v>4</v>
      </c>
      <c r="B27" s="11" t="s">
        <v>3</v>
      </c>
      <c r="C27" s="32">
        <v>6.6</v>
      </c>
      <c r="D27" s="32">
        <v>4.5</v>
      </c>
      <c r="E27" s="32">
        <v>4.5</v>
      </c>
    </row>
    <row r="28" spans="1:6" ht="21.95" customHeight="1">
      <c r="A28" s="10" t="s">
        <v>26</v>
      </c>
      <c r="B28" s="6" t="s">
        <v>27</v>
      </c>
      <c r="C28" s="30">
        <f>C26/C27/12*1000</f>
        <v>52979.797979797979</v>
      </c>
      <c r="D28" s="30">
        <f>D26*1000/3/D27</f>
        <v>56518.518518518518</v>
      </c>
      <c r="E28" s="30">
        <f>E26*1000/3/E27</f>
        <v>56518.518518518518</v>
      </c>
    </row>
    <row r="29" spans="1:6" ht="25.5">
      <c r="A29" s="5" t="s">
        <v>5</v>
      </c>
      <c r="B29" s="6" t="s">
        <v>2</v>
      </c>
      <c r="C29" s="30">
        <v>1252</v>
      </c>
      <c r="D29" s="30">
        <v>397</v>
      </c>
      <c r="E29" s="30">
        <v>397</v>
      </c>
    </row>
    <row r="30" spans="1:6" ht="36.75">
      <c r="A30" s="12" t="s">
        <v>6</v>
      </c>
      <c r="B30" s="6" t="s">
        <v>2</v>
      </c>
      <c r="C30" s="30">
        <v>360</v>
      </c>
      <c r="D30" s="30">
        <v>83</v>
      </c>
      <c r="E30" s="30">
        <v>83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100</v>
      </c>
      <c r="D32" s="30">
        <v>27</v>
      </c>
      <c r="E32" s="30">
        <v>27</v>
      </c>
    </row>
    <row r="33" spans="1:5" ht="38.25" customHeight="1">
      <c r="A33" s="12" t="s">
        <v>9</v>
      </c>
      <c r="B33" s="6" t="s">
        <v>2</v>
      </c>
      <c r="C33" s="30">
        <v>250</v>
      </c>
      <c r="D33" s="30">
        <v>111</v>
      </c>
      <c r="E33" s="30">
        <v>111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5.425781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8" customHeight="1">
      <c r="A4" s="58" t="s">
        <v>46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34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113</v>
      </c>
      <c r="D11" s="30">
        <v>113</v>
      </c>
      <c r="E11" s="30">
        <v>113</v>
      </c>
    </row>
    <row r="12" spans="1:7" ht="25.5">
      <c r="A12" s="10" t="s">
        <v>24</v>
      </c>
      <c r="B12" s="6" t="s">
        <v>2</v>
      </c>
      <c r="C12" s="30">
        <f>(C13-C32)/C11</f>
        <v>392.42477876106193</v>
      </c>
      <c r="D12" s="30">
        <f t="shared" ref="D12" si="0">(D13-D32)/D11</f>
        <v>109.75221238938053</v>
      </c>
      <c r="E12" s="30">
        <f t="shared" ref="E12" si="1">(E13-E32)/E11</f>
        <v>109.74601769911504</v>
      </c>
    </row>
    <row r="13" spans="1:7" ht="25.5">
      <c r="A13" s="5" t="s">
        <v>11</v>
      </c>
      <c r="B13" s="6" t="s">
        <v>2</v>
      </c>
      <c r="C13" s="30">
        <f>C15+C29+C30+C31+C32+C33</f>
        <v>44344</v>
      </c>
      <c r="D13" s="30">
        <f>D15+D29+D30+D31+D32+D33</f>
        <v>12402</v>
      </c>
      <c r="E13" s="30">
        <f>E15+E29+E30+E31+E32+E33</f>
        <v>12401.3</v>
      </c>
    </row>
    <row r="14" spans="1:7">
      <c r="A14" s="8" t="s">
        <v>0</v>
      </c>
      <c r="B14" s="9"/>
      <c r="C14" s="30"/>
      <c r="D14" s="30">
        <f t="shared" ref="D14:D31" si="2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36704</v>
      </c>
      <c r="D15" s="30">
        <f t="shared" ref="D15:E15" si="3">D17+D20+D23+D26</f>
        <v>10797</v>
      </c>
      <c r="E15" s="30">
        <f t="shared" si="3"/>
        <v>10796.3</v>
      </c>
    </row>
    <row r="16" spans="1:7">
      <c r="A16" s="8" t="s">
        <v>1</v>
      </c>
      <c r="B16" s="9"/>
      <c r="C16" s="30"/>
      <c r="D16" s="30"/>
      <c r="E16" s="30"/>
    </row>
    <row r="17" spans="1:6" s="18" customFormat="1" ht="25.5">
      <c r="A17" s="20" t="s">
        <v>30</v>
      </c>
      <c r="B17" s="17" t="s">
        <v>2</v>
      </c>
      <c r="C17" s="30">
        <v>2888</v>
      </c>
      <c r="D17" s="30">
        <v>1094</v>
      </c>
      <c r="E17" s="30">
        <v>1094.0999999999999</v>
      </c>
      <c r="F17" s="33"/>
    </row>
    <row r="18" spans="1:6" s="18" customFormat="1">
      <c r="A18" s="21" t="s">
        <v>4</v>
      </c>
      <c r="B18" s="22" t="s">
        <v>3</v>
      </c>
      <c r="C18" s="30">
        <v>2</v>
      </c>
      <c r="D18" s="30">
        <v>3</v>
      </c>
      <c r="E18" s="30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120333.33333333333</v>
      </c>
      <c r="D19" s="30">
        <f>D17*1000/3/D18</f>
        <v>121555.55555555556</v>
      </c>
      <c r="E19" s="30">
        <f>E17*1000/3/E18</f>
        <v>121566.66666666667</v>
      </c>
      <c r="F19" s="33"/>
    </row>
    <row r="20" spans="1:6" s="18" customFormat="1" ht="25.5">
      <c r="A20" s="20" t="s">
        <v>31</v>
      </c>
      <c r="B20" s="17" t="s">
        <v>2</v>
      </c>
      <c r="C20" s="30">
        <v>25912</v>
      </c>
      <c r="D20" s="30">
        <v>7696</v>
      </c>
      <c r="E20" s="30">
        <v>7695.9</v>
      </c>
      <c r="F20" s="33"/>
    </row>
    <row r="21" spans="1:6" s="18" customFormat="1">
      <c r="A21" s="21" t="s">
        <v>4</v>
      </c>
      <c r="B21" s="22" t="s">
        <v>3</v>
      </c>
      <c r="C21" s="30">
        <v>16</v>
      </c>
      <c r="D21" s="30">
        <v>17.5</v>
      </c>
      <c r="E21" s="30">
        <v>17.5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134958.33333333334</v>
      </c>
      <c r="D22" s="30">
        <f>D20*1000/3/D21</f>
        <v>146590.47619047621</v>
      </c>
      <c r="E22" s="30">
        <f>E20*1000/3/E21</f>
        <v>146588.57142857142</v>
      </c>
    </row>
    <row r="23" spans="1:6" ht="39">
      <c r="A23" s="14" t="s">
        <v>25</v>
      </c>
      <c r="B23" s="6" t="s">
        <v>2</v>
      </c>
      <c r="C23" s="30">
        <v>1440</v>
      </c>
      <c r="D23" s="30">
        <v>355</v>
      </c>
      <c r="E23" s="30">
        <v>355</v>
      </c>
    </row>
    <row r="24" spans="1:6">
      <c r="A24" s="10" t="s">
        <v>4</v>
      </c>
      <c r="B24" s="11" t="s">
        <v>3</v>
      </c>
      <c r="C24" s="30">
        <v>2</v>
      </c>
      <c r="D24" s="30">
        <v>1.5</v>
      </c>
      <c r="E24" s="30">
        <v>1.5</v>
      </c>
    </row>
    <row r="25" spans="1:6" ht="21.95" customHeight="1">
      <c r="A25" s="10" t="s">
        <v>26</v>
      </c>
      <c r="B25" s="6" t="s">
        <v>27</v>
      </c>
      <c r="C25" s="30">
        <f>C23/C24/12*1000</f>
        <v>60000</v>
      </c>
      <c r="D25" s="30">
        <f>D23*1000/3/D24</f>
        <v>78888.888888888891</v>
      </c>
      <c r="E25" s="30">
        <f>E23*1000/3/E24</f>
        <v>78888.888888888891</v>
      </c>
      <c r="F25" s="33" t="s">
        <v>32</v>
      </c>
    </row>
    <row r="26" spans="1:6" ht="25.5">
      <c r="A26" s="7" t="s">
        <v>23</v>
      </c>
      <c r="B26" s="6" t="s">
        <v>2</v>
      </c>
      <c r="C26" s="30">
        <v>6464</v>
      </c>
      <c r="D26" s="30">
        <v>1652</v>
      </c>
      <c r="E26" s="30">
        <v>1651.3</v>
      </c>
    </row>
    <row r="27" spans="1:6">
      <c r="A27" s="10" t="s">
        <v>4</v>
      </c>
      <c r="B27" s="11" t="s">
        <v>3</v>
      </c>
      <c r="C27" s="30">
        <v>10</v>
      </c>
      <c r="D27" s="30">
        <v>10</v>
      </c>
      <c r="E27" s="30">
        <v>10</v>
      </c>
    </row>
    <row r="28" spans="1:6" ht="21.95" customHeight="1">
      <c r="A28" s="10" t="s">
        <v>26</v>
      </c>
      <c r="B28" s="6" t="s">
        <v>27</v>
      </c>
      <c r="C28" s="30">
        <f>C26/C27/12*1000</f>
        <v>53866.666666666664</v>
      </c>
      <c r="D28" s="30">
        <f>D26*1000/3/D27</f>
        <v>55066.666666666664</v>
      </c>
      <c r="E28" s="30">
        <f>E26*1000/3/E27</f>
        <v>55043.333333333336</v>
      </c>
    </row>
    <row r="29" spans="1:6" ht="25.5">
      <c r="A29" s="5" t="s">
        <v>5</v>
      </c>
      <c r="B29" s="6" t="s">
        <v>2</v>
      </c>
      <c r="C29" s="30">
        <v>4640</v>
      </c>
      <c r="D29" s="30">
        <v>1085</v>
      </c>
      <c r="E29" s="30">
        <v>1085</v>
      </c>
    </row>
    <row r="30" spans="1:6" ht="36.75">
      <c r="A30" s="12" t="s">
        <v>6</v>
      </c>
      <c r="B30" s="6" t="s">
        <v>2</v>
      </c>
      <c r="C30" s="30">
        <v>1500</v>
      </c>
      <c r="D30" s="30">
        <v>316</v>
      </c>
      <c r="E30" s="30">
        <v>316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204</v>
      </c>
      <c r="E33" s="30">
        <v>204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4.140625" style="35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8.75" customHeight="1">
      <c r="A4" s="58" t="s">
        <v>47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88</v>
      </c>
      <c r="D11" s="30">
        <v>88</v>
      </c>
      <c r="E11" s="30">
        <v>88</v>
      </c>
    </row>
    <row r="12" spans="1:7" ht="25.5">
      <c r="A12" s="10" t="s">
        <v>24</v>
      </c>
      <c r="B12" s="38" t="s">
        <v>2</v>
      </c>
      <c r="C12" s="30">
        <f>(C13-C32)/C11</f>
        <v>800.77272727272725</v>
      </c>
      <c r="D12" s="30">
        <f t="shared" ref="D12" si="0">(D13-D32)/D11</f>
        <v>233.34090909090909</v>
      </c>
      <c r="E12" s="30">
        <f t="shared" ref="E12" si="1">(E13-E32)/E11</f>
        <v>233.33863636363637</v>
      </c>
    </row>
    <row r="13" spans="1:7" ht="25.5">
      <c r="A13" s="5" t="s">
        <v>11</v>
      </c>
      <c r="B13" s="38" t="s">
        <v>2</v>
      </c>
      <c r="C13" s="30">
        <f>C15+C29+C30+C31+C32+C33</f>
        <v>70718</v>
      </c>
      <c r="D13" s="30">
        <f>D15+D29+D30+D31+D32+D33</f>
        <v>20677</v>
      </c>
      <c r="E13" s="30">
        <f>E15+E29+E30+E31+E32+E33</f>
        <v>20676.8</v>
      </c>
    </row>
    <row r="14" spans="1:7">
      <c r="A14" s="8" t="s">
        <v>0</v>
      </c>
      <c r="B14" s="39"/>
      <c r="C14" s="30"/>
      <c r="D14" s="30">
        <f t="shared" ref="D14:D31" si="2">C14</f>
        <v>0</v>
      </c>
      <c r="E14" s="30"/>
      <c r="G14" s="35"/>
    </row>
    <row r="15" spans="1:7" ht="25.5">
      <c r="A15" s="5" t="s">
        <v>12</v>
      </c>
      <c r="B15" s="38" t="s">
        <v>2</v>
      </c>
      <c r="C15" s="30">
        <f>C17+C20+C23+C26</f>
        <v>61148</v>
      </c>
      <c r="D15" s="30">
        <f t="shared" ref="D15:E15" si="3">D17+D20+D23+D26</f>
        <v>18079</v>
      </c>
      <c r="E15" s="30">
        <f t="shared" si="3"/>
        <v>18078.8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3996</v>
      </c>
      <c r="D17" s="30">
        <v>1343</v>
      </c>
      <c r="E17" s="30">
        <v>1343</v>
      </c>
      <c r="F17" s="33"/>
      <c r="G17" s="33" t="s">
        <v>32</v>
      </c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111000</v>
      </c>
      <c r="D19" s="30">
        <f>D17*1000/3/D18</f>
        <v>149222.22222222222</v>
      </c>
      <c r="E19" s="30">
        <f>E17*1000/3/E18</f>
        <v>149222.22222222222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41076</v>
      </c>
      <c r="D20" s="30">
        <v>12055</v>
      </c>
      <c r="E20" s="30">
        <v>12054.8</v>
      </c>
      <c r="F20" s="33"/>
      <c r="G20" s="33"/>
    </row>
    <row r="21" spans="1:7">
      <c r="A21" s="10" t="s">
        <v>4</v>
      </c>
      <c r="B21" s="40" t="s">
        <v>3</v>
      </c>
      <c r="C21" s="30">
        <v>25</v>
      </c>
      <c r="D21" s="30">
        <v>23</v>
      </c>
      <c r="E21" s="30">
        <v>23</v>
      </c>
    </row>
    <row r="22" spans="1:7" ht="21.95" customHeight="1">
      <c r="A22" s="10" t="s">
        <v>26</v>
      </c>
      <c r="B22" s="38" t="s">
        <v>27</v>
      </c>
      <c r="C22" s="30">
        <f>C20/C21/12*1000</f>
        <v>136920</v>
      </c>
      <c r="D22" s="30">
        <f>D20*1000/3/D21</f>
        <v>174710.14492753622</v>
      </c>
      <c r="E22" s="30">
        <f>E20*1000/3/E21</f>
        <v>174707.24637681158</v>
      </c>
    </row>
    <row r="23" spans="1:7" ht="39">
      <c r="A23" s="14" t="s">
        <v>25</v>
      </c>
      <c r="B23" s="38" t="s">
        <v>2</v>
      </c>
      <c r="C23" s="30">
        <v>5140</v>
      </c>
      <c r="D23" s="30">
        <v>2012</v>
      </c>
      <c r="E23" s="30">
        <v>2012</v>
      </c>
    </row>
    <row r="24" spans="1:7">
      <c r="A24" s="10" t="s">
        <v>4</v>
      </c>
      <c r="B24" s="40" t="s">
        <v>3</v>
      </c>
      <c r="C24" s="30">
        <v>5.5</v>
      </c>
      <c r="D24" s="30">
        <v>5.5</v>
      </c>
      <c r="E24" s="30">
        <v>5.5</v>
      </c>
    </row>
    <row r="25" spans="1:7" ht="21.95" customHeight="1">
      <c r="A25" s="10" t="s">
        <v>26</v>
      </c>
      <c r="B25" s="38" t="s">
        <v>27</v>
      </c>
      <c r="C25" s="30">
        <f>C23/C24/12*1000</f>
        <v>77878.787878787873</v>
      </c>
      <c r="D25" s="30">
        <f>D23*1000/3/D24</f>
        <v>121939.39393939394</v>
      </c>
      <c r="E25" s="30">
        <f>E23*1000/3/E24</f>
        <v>121939.39393939394</v>
      </c>
    </row>
    <row r="26" spans="1:7" ht="25.5">
      <c r="A26" s="7" t="s">
        <v>23</v>
      </c>
      <c r="B26" s="38" t="s">
        <v>2</v>
      </c>
      <c r="C26" s="30">
        <v>10936</v>
      </c>
      <c r="D26" s="30">
        <v>2669</v>
      </c>
      <c r="E26" s="30">
        <v>2669</v>
      </c>
    </row>
    <row r="27" spans="1:7">
      <c r="A27" s="10" t="s">
        <v>4</v>
      </c>
      <c r="B27" s="40" t="s">
        <v>3</v>
      </c>
      <c r="C27" s="30">
        <v>16</v>
      </c>
      <c r="D27" s="30">
        <v>14</v>
      </c>
      <c r="E27" s="30">
        <v>14</v>
      </c>
    </row>
    <row r="28" spans="1:7" ht="21.95" customHeight="1">
      <c r="A28" s="10" t="s">
        <v>26</v>
      </c>
      <c r="B28" s="38" t="s">
        <v>27</v>
      </c>
      <c r="C28" s="30">
        <f>C26/C27/12*1000</f>
        <v>56958.333333333336</v>
      </c>
      <c r="D28" s="30">
        <f>D26*1000/3/D27</f>
        <v>63547.619047619046</v>
      </c>
      <c r="E28" s="30">
        <f>E26*1000/3/E27</f>
        <v>63547.619047619046</v>
      </c>
    </row>
    <row r="29" spans="1:7" ht="25.5">
      <c r="A29" s="5" t="s">
        <v>5</v>
      </c>
      <c r="B29" s="38" t="s">
        <v>2</v>
      </c>
      <c r="C29" s="30">
        <v>6220</v>
      </c>
      <c r="D29" s="30">
        <v>1809</v>
      </c>
      <c r="E29" s="30">
        <v>1809</v>
      </c>
    </row>
    <row r="30" spans="1:7" ht="36.75">
      <c r="A30" s="12" t="s">
        <v>6</v>
      </c>
      <c r="B30" s="38" t="s">
        <v>2</v>
      </c>
      <c r="C30" s="30">
        <v>1600</v>
      </c>
      <c r="D30" s="30">
        <v>280</v>
      </c>
      <c r="E30" s="30">
        <v>280</v>
      </c>
    </row>
    <row r="31" spans="1:7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7" ht="36.75">
      <c r="A32" s="12" t="s">
        <v>8</v>
      </c>
      <c r="B32" s="38" t="s">
        <v>2</v>
      </c>
      <c r="C32" s="30">
        <v>250</v>
      </c>
      <c r="D32" s="30">
        <v>143</v>
      </c>
      <c r="E32" s="30">
        <v>143</v>
      </c>
    </row>
    <row r="33" spans="1:5" ht="38.25" customHeight="1">
      <c r="A33" s="12" t="s">
        <v>9</v>
      </c>
      <c r="B33" s="38" t="s">
        <v>2</v>
      </c>
      <c r="C33" s="30">
        <v>1500</v>
      </c>
      <c r="D33" s="30">
        <v>366</v>
      </c>
      <c r="E33" s="30">
        <v>366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8" width="9.140625" style="33"/>
    <col min="9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49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69</v>
      </c>
      <c r="D11" s="25">
        <v>69</v>
      </c>
      <c r="E11" s="25">
        <v>69</v>
      </c>
    </row>
    <row r="12" spans="1:7" ht="25.5">
      <c r="A12" s="10" t="s">
        <v>24</v>
      </c>
      <c r="B12" s="38" t="s">
        <v>2</v>
      </c>
      <c r="C12" s="25">
        <f>(C13-C32)/C11</f>
        <v>784.72463768115938</v>
      </c>
      <c r="D12" s="30">
        <f t="shared" ref="D12" si="0">(D13-D32)/D11</f>
        <v>213.30434782608697</v>
      </c>
      <c r="E12" s="30">
        <f t="shared" ref="E12" si="1">(E13-E32)/E11</f>
        <v>213.29420289855074</v>
      </c>
    </row>
    <row r="13" spans="1:7" ht="25.5">
      <c r="A13" s="5" t="s">
        <v>11</v>
      </c>
      <c r="B13" s="38" t="s">
        <v>2</v>
      </c>
      <c r="C13" s="25">
        <f>C15+C29+C30+C31+C32+C33</f>
        <v>54296</v>
      </c>
      <c r="D13" s="30">
        <f>D15+D29+D30+D31+D32+D33</f>
        <v>14773</v>
      </c>
      <c r="E13" s="30">
        <f>E15+E29+E30+E31+E32+E33</f>
        <v>14772.300000000001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47324</v>
      </c>
      <c r="D15" s="30">
        <f t="shared" ref="D15:E15" si="3">D17+D20+D23+D26</f>
        <v>12911</v>
      </c>
      <c r="E15" s="30">
        <f t="shared" si="3"/>
        <v>12910.7</v>
      </c>
    </row>
    <row r="16" spans="1:7">
      <c r="A16" s="8" t="s">
        <v>1</v>
      </c>
      <c r="B16" s="39"/>
      <c r="C16" s="30"/>
      <c r="D16" s="30"/>
      <c r="E16" s="30"/>
    </row>
    <row r="17" spans="1:8" s="18" customFormat="1" ht="25.5">
      <c r="A17" s="20" t="s">
        <v>30</v>
      </c>
      <c r="B17" s="38" t="s">
        <v>2</v>
      </c>
      <c r="C17" s="30">
        <v>4468</v>
      </c>
      <c r="D17" s="30">
        <v>1252</v>
      </c>
      <c r="E17" s="30">
        <v>1252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C17/C18/12*1000</f>
        <v>124111.11111111109</v>
      </c>
      <c r="D19" s="30">
        <f>D17*1000/3/D18</f>
        <v>139111.11111111109</v>
      </c>
      <c r="E19" s="30">
        <f>E17*1000/3/E18</f>
        <v>139111.11111111109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30">
        <v>27152</v>
      </c>
      <c r="D20" s="30">
        <v>8138</v>
      </c>
      <c r="E20" s="30">
        <v>8137.7</v>
      </c>
      <c r="F20" s="33"/>
      <c r="G20" s="33"/>
      <c r="H20" s="33"/>
    </row>
    <row r="21" spans="1:8">
      <c r="A21" s="10" t="s">
        <v>4</v>
      </c>
      <c r="B21" s="40" t="s">
        <v>3</v>
      </c>
      <c r="C21" s="30">
        <v>16</v>
      </c>
      <c r="D21" s="30">
        <v>17</v>
      </c>
      <c r="E21" s="30">
        <v>17</v>
      </c>
    </row>
    <row r="22" spans="1:8" ht="21.95" customHeight="1">
      <c r="A22" s="10" t="s">
        <v>26</v>
      </c>
      <c r="B22" s="38" t="s">
        <v>27</v>
      </c>
      <c r="C22" s="30">
        <f>C20/C21/12*1000</f>
        <v>141416.66666666666</v>
      </c>
      <c r="D22" s="30">
        <f>D20*1000/3/D21</f>
        <v>159568.62745098039</v>
      </c>
      <c r="E22" s="30">
        <f>E20*1000/3/E21</f>
        <v>159562.74509803922</v>
      </c>
    </row>
    <row r="23" spans="1:8" ht="39">
      <c r="A23" s="14" t="s">
        <v>25</v>
      </c>
      <c r="B23" s="38" t="s">
        <v>2</v>
      </c>
      <c r="C23" s="30">
        <v>4208</v>
      </c>
      <c r="D23" s="30">
        <v>820</v>
      </c>
      <c r="E23" s="30">
        <v>820</v>
      </c>
    </row>
    <row r="24" spans="1:8">
      <c r="A24" s="10" t="s">
        <v>4</v>
      </c>
      <c r="B24" s="40" t="s">
        <v>3</v>
      </c>
      <c r="C24" s="30">
        <v>5</v>
      </c>
      <c r="D24" s="30">
        <v>3</v>
      </c>
      <c r="E24" s="30">
        <v>3</v>
      </c>
    </row>
    <row r="25" spans="1:8" ht="21.95" customHeight="1">
      <c r="A25" s="10" t="s">
        <v>26</v>
      </c>
      <c r="B25" s="38" t="s">
        <v>27</v>
      </c>
      <c r="C25" s="30">
        <f>C23/C24/12*1000</f>
        <v>70133.333333333343</v>
      </c>
      <c r="D25" s="30">
        <f>D23*1000/3/D24</f>
        <v>91111.111111111109</v>
      </c>
      <c r="E25" s="30">
        <f>E23*1000/3/E24</f>
        <v>91111.111111111109</v>
      </c>
    </row>
    <row r="26" spans="1:8" ht="25.5">
      <c r="A26" s="7" t="s">
        <v>23</v>
      </c>
      <c r="B26" s="38" t="s">
        <v>2</v>
      </c>
      <c r="C26" s="30">
        <v>11496</v>
      </c>
      <c r="D26" s="30">
        <v>2701</v>
      </c>
      <c r="E26" s="30">
        <v>2701</v>
      </c>
    </row>
    <row r="27" spans="1:8">
      <c r="A27" s="10" t="s">
        <v>4</v>
      </c>
      <c r="B27" s="40" t="s">
        <v>3</v>
      </c>
      <c r="C27" s="30">
        <v>17</v>
      </c>
      <c r="D27" s="30">
        <v>15</v>
      </c>
      <c r="E27" s="30">
        <v>15</v>
      </c>
    </row>
    <row r="28" spans="1:8" ht="21.95" customHeight="1">
      <c r="A28" s="10" t="s">
        <v>26</v>
      </c>
      <c r="B28" s="38" t="s">
        <v>27</v>
      </c>
      <c r="C28" s="30">
        <f>C26/C27/12*1000</f>
        <v>56352.941176470587</v>
      </c>
      <c r="D28" s="30">
        <f>D26*1000/3/D27</f>
        <v>60022.222222222226</v>
      </c>
      <c r="E28" s="30">
        <f>E26*1000/3/E27</f>
        <v>60022.222222222226</v>
      </c>
    </row>
    <row r="29" spans="1:8" ht="25.5">
      <c r="A29" s="5" t="s">
        <v>5</v>
      </c>
      <c r="B29" s="38" t="s">
        <v>2</v>
      </c>
      <c r="C29" s="30">
        <v>4792</v>
      </c>
      <c r="D29" s="30">
        <v>1298</v>
      </c>
      <c r="E29" s="30">
        <v>1297.5999999999999</v>
      </c>
    </row>
    <row r="30" spans="1:8" ht="36.75">
      <c r="A30" s="12" t="s">
        <v>6</v>
      </c>
      <c r="B30" s="38" t="s">
        <v>2</v>
      </c>
      <c r="C30" s="25">
        <v>530</v>
      </c>
      <c r="D30" s="25">
        <v>132</v>
      </c>
      <c r="E30" s="25">
        <v>132</v>
      </c>
    </row>
    <row r="31" spans="1:8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8" ht="36.75">
      <c r="A32" s="12" t="s">
        <v>8</v>
      </c>
      <c r="B32" s="38" t="s">
        <v>2</v>
      </c>
      <c r="C32" s="25">
        <v>150</v>
      </c>
      <c r="D32" s="25">
        <v>55</v>
      </c>
      <c r="E32" s="25">
        <v>55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377</v>
      </c>
      <c r="E33" s="25">
        <v>377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50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161</v>
      </c>
      <c r="D11" s="25">
        <v>161</v>
      </c>
      <c r="E11" s="25">
        <v>161</v>
      </c>
    </row>
    <row r="12" spans="1:7" ht="25.5">
      <c r="A12" s="10" t="s">
        <v>24</v>
      </c>
      <c r="B12" s="38" t="s">
        <v>2</v>
      </c>
      <c r="C12" s="25">
        <f>(C13-C32)/C11</f>
        <v>347.52795031055899</v>
      </c>
      <c r="D12" s="30">
        <f t="shared" ref="D12:E12" si="0">(D13-D32)/D11</f>
        <v>84.845962732919261</v>
      </c>
      <c r="E12" s="30">
        <f t="shared" si="0"/>
        <v>84.845962732919261</v>
      </c>
    </row>
    <row r="13" spans="1:7" ht="25.5">
      <c r="A13" s="5" t="s">
        <v>11</v>
      </c>
      <c r="B13" s="38" t="s">
        <v>2</v>
      </c>
      <c r="C13" s="25">
        <f>C15+C29+C30+C31+C32+C33</f>
        <v>55952</v>
      </c>
      <c r="D13" s="30">
        <f>D15+D29+D30+D31+D32+D33</f>
        <v>13660.2</v>
      </c>
      <c r="E13" s="30">
        <f>E15+E29+E30+E31+E32+E33</f>
        <v>13660.2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47600</v>
      </c>
      <c r="D15" s="30">
        <f t="shared" ref="D15:E15" si="2">D17+D20+D23+D26</f>
        <v>11779</v>
      </c>
      <c r="E15" s="30">
        <f t="shared" si="2"/>
        <v>11779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5036</v>
      </c>
      <c r="D17" s="30">
        <v>1110.2</v>
      </c>
      <c r="E17" s="30">
        <v>1110.2</v>
      </c>
      <c r="F17" s="33"/>
      <c r="G17" s="33"/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139888.88888888888</v>
      </c>
      <c r="D19" s="30">
        <f>D17*1000/3/D18</f>
        <v>123355.55555555556</v>
      </c>
      <c r="E19" s="30">
        <f>E17*1000/3/E18</f>
        <v>123355.55555555556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26956</v>
      </c>
      <c r="D20" s="30">
        <v>7819.3</v>
      </c>
      <c r="E20" s="30">
        <v>7819.3</v>
      </c>
      <c r="F20" s="33"/>
      <c r="G20" s="33"/>
    </row>
    <row r="21" spans="1:7">
      <c r="A21" s="10" t="s">
        <v>4</v>
      </c>
      <c r="B21" s="40" t="s">
        <v>3</v>
      </c>
      <c r="C21" s="30">
        <v>15</v>
      </c>
      <c r="D21" s="30">
        <v>17</v>
      </c>
      <c r="E21" s="30">
        <v>17</v>
      </c>
    </row>
    <row r="22" spans="1:7" ht="21.95" customHeight="1">
      <c r="A22" s="10" t="s">
        <v>26</v>
      </c>
      <c r="B22" s="38" t="s">
        <v>27</v>
      </c>
      <c r="C22" s="30">
        <f>C20/C21/12*1000</f>
        <v>149755.55555555556</v>
      </c>
      <c r="D22" s="30">
        <f>D20*1000/3/D21</f>
        <v>153319.60784313726</v>
      </c>
      <c r="E22" s="30">
        <f>E20/3/E21*1000</f>
        <v>153319.60784313726</v>
      </c>
    </row>
    <row r="23" spans="1:7" ht="39">
      <c r="A23" s="14" t="s">
        <v>25</v>
      </c>
      <c r="B23" s="38" t="s">
        <v>2</v>
      </c>
      <c r="C23" s="30">
        <v>4000</v>
      </c>
      <c r="D23" s="30">
        <v>541.1</v>
      </c>
      <c r="E23" s="30">
        <v>541.1</v>
      </c>
    </row>
    <row r="24" spans="1:7">
      <c r="A24" s="10" t="s">
        <v>4</v>
      </c>
      <c r="B24" s="40" t="s">
        <v>3</v>
      </c>
      <c r="C24" s="30">
        <v>3</v>
      </c>
      <c r="D24" s="30">
        <v>2</v>
      </c>
      <c r="E24" s="30">
        <v>2</v>
      </c>
    </row>
    <row r="25" spans="1:7" ht="21.95" customHeight="1">
      <c r="A25" s="10" t="s">
        <v>26</v>
      </c>
      <c r="B25" s="38" t="s">
        <v>27</v>
      </c>
      <c r="C25" s="30">
        <f>C23/C24/12*1000</f>
        <v>111111.11111111109</v>
      </c>
      <c r="D25" s="30">
        <f>D23*1000/3/D24</f>
        <v>90183.333333333328</v>
      </c>
      <c r="E25" s="30">
        <f>E23/E24/3*1000</f>
        <v>90183.333333333343</v>
      </c>
    </row>
    <row r="26" spans="1:7" ht="25.5">
      <c r="A26" s="7" t="s">
        <v>23</v>
      </c>
      <c r="B26" s="38" t="s">
        <v>2</v>
      </c>
      <c r="C26" s="30">
        <v>11608</v>
      </c>
      <c r="D26" s="30">
        <v>2308.4</v>
      </c>
      <c r="E26" s="30">
        <v>2308.4</v>
      </c>
    </row>
    <row r="27" spans="1:7">
      <c r="A27" s="10" t="s">
        <v>4</v>
      </c>
      <c r="B27" s="40" t="s">
        <v>3</v>
      </c>
      <c r="C27" s="30">
        <v>16</v>
      </c>
      <c r="D27" s="30">
        <v>13</v>
      </c>
      <c r="E27" s="30">
        <v>13</v>
      </c>
    </row>
    <row r="28" spans="1:7" ht="21.95" customHeight="1">
      <c r="A28" s="10" t="s">
        <v>26</v>
      </c>
      <c r="B28" s="38" t="s">
        <v>27</v>
      </c>
      <c r="C28" s="30">
        <f>C26/C27/12*1000</f>
        <v>60458.333333333336</v>
      </c>
      <c r="D28" s="30">
        <f>D26*1000/3/D27</f>
        <v>59189.743589743586</v>
      </c>
      <c r="E28" s="30">
        <f>E26/3/E27*1000</f>
        <v>59189.743589743593</v>
      </c>
    </row>
    <row r="29" spans="1:7" ht="25.5">
      <c r="A29" s="5" t="s">
        <v>5</v>
      </c>
      <c r="B29" s="38" t="s">
        <v>2</v>
      </c>
      <c r="C29" s="30">
        <v>4652</v>
      </c>
      <c r="D29" s="30">
        <v>1163.2</v>
      </c>
      <c r="E29" s="30">
        <v>1163.2</v>
      </c>
    </row>
    <row r="30" spans="1:7" ht="36.75">
      <c r="A30" s="12" t="s">
        <v>6</v>
      </c>
      <c r="B30" s="38" t="s">
        <v>2</v>
      </c>
      <c r="C30" s="25">
        <v>2200</v>
      </c>
      <c r="D30" s="25">
        <v>501</v>
      </c>
      <c r="E30" s="25">
        <v>501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0</v>
      </c>
      <c r="D32" s="25">
        <v>0</v>
      </c>
      <c r="E32" s="25">
        <v>0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217</v>
      </c>
      <c r="E33" s="25">
        <v>217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8" width="9.140625" style="33"/>
    <col min="9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51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8" t="s">
        <v>2</v>
      </c>
      <c r="C12" s="25">
        <f>(C13-C32)/C11</f>
        <v>1245.92</v>
      </c>
      <c r="D12" s="30">
        <f t="shared" ref="D12" si="0">(D13-D32)/D11</f>
        <v>289.964</v>
      </c>
      <c r="E12" s="30">
        <f t="shared" ref="E12" si="1">(E13-E32)/E11</f>
        <v>289.95999999999998</v>
      </c>
    </row>
    <row r="13" spans="1:7" ht="25.5">
      <c r="A13" s="5" t="s">
        <v>11</v>
      </c>
      <c r="B13" s="38" t="s">
        <v>2</v>
      </c>
      <c r="C13" s="25">
        <f>C15+C29+C30+C31+C32+C33</f>
        <v>31298</v>
      </c>
      <c r="D13" s="30">
        <f>D15+D29+D30+D31+D32+D33</f>
        <v>7275.1</v>
      </c>
      <c r="E13" s="30">
        <f>E15+E29+E30+E31+E32+E33</f>
        <v>7275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27036</v>
      </c>
      <c r="D15" s="30">
        <f t="shared" ref="D15:E15" si="3">D17+D20+D23+D26</f>
        <v>6347.1</v>
      </c>
      <c r="E15" s="30">
        <f t="shared" si="3"/>
        <v>6347.1</v>
      </c>
    </row>
    <row r="16" spans="1:7">
      <c r="A16" s="8" t="s">
        <v>1</v>
      </c>
      <c r="B16" s="39"/>
      <c r="C16" s="30"/>
      <c r="D16" s="30"/>
      <c r="E16" s="30"/>
    </row>
    <row r="17" spans="1:8" s="18" customFormat="1" ht="25.5">
      <c r="A17" s="20" t="s">
        <v>30</v>
      </c>
      <c r="B17" s="38" t="s">
        <v>2</v>
      </c>
      <c r="C17" s="30">
        <v>2564</v>
      </c>
      <c r="D17" s="30">
        <v>412</v>
      </c>
      <c r="E17" s="30">
        <v>412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30">
        <v>2</v>
      </c>
      <c r="D18" s="30">
        <v>1</v>
      </c>
      <c r="E18" s="30">
        <v>1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C17/C18/12*1000</f>
        <v>106833.33333333333</v>
      </c>
      <c r="D19" s="30">
        <f>D17*1000/3/D18</f>
        <v>137333.33333333334</v>
      </c>
      <c r="E19" s="30">
        <f>E17*1000/3/E18</f>
        <v>137333.33333333334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30">
        <v>12452</v>
      </c>
      <c r="D20" s="30">
        <v>3301</v>
      </c>
      <c r="E20" s="30">
        <v>3301</v>
      </c>
      <c r="F20" s="33"/>
      <c r="G20" s="33"/>
      <c r="H20" s="33"/>
    </row>
    <row r="21" spans="1:8">
      <c r="A21" s="10" t="s">
        <v>4</v>
      </c>
      <c r="B21" s="40" t="s">
        <v>3</v>
      </c>
      <c r="C21" s="30">
        <v>7</v>
      </c>
      <c r="D21" s="30">
        <v>7.5</v>
      </c>
      <c r="E21" s="30">
        <v>7.5</v>
      </c>
    </row>
    <row r="22" spans="1:8" ht="21.95" customHeight="1">
      <c r="A22" s="10" t="s">
        <v>26</v>
      </c>
      <c r="B22" s="38" t="s">
        <v>27</v>
      </c>
      <c r="C22" s="30">
        <f>C20/C21/12*1000</f>
        <v>148238.09523809524</v>
      </c>
      <c r="D22" s="30">
        <f>D20*1000/3/D21</f>
        <v>146711.11111111109</v>
      </c>
      <c r="E22" s="30">
        <f>E20*1000/3/E21</f>
        <v>146711.11111111109</v>
      </c>
    </row>
    <row r="23" spans="1:8" ht="39">
      <c r="A23" s="14" t="s">
        <v>25</v>
      </c>
      <c r="B23" s="38" t="s">
        <v>2</v>
      </c>
      <c r="C23" s="30">
        <v>1200</v>
      </c>
      <c r="D23" s="30">
        <v>265</v>
      </c>
      <c r="E23" s="30">
        <v>265</v>
      </c>
    </row>
    <row r="24" spans="1:8">
      <c r="A24" s="10" t="s">
        <v>4</v>
      </c>
      <c r="B24" s="40" t="s">
        <v>3</v>
      </c>
      <c r="C24" s="30">
        <v>2</v>
      </c>
      <c r="D24" s="30">
        <v>1</v>
      </c>
      <c r="E24" s="30">
        <v>1</v>
      </c>
    </row>
    <row r="25" spans="1:8" ht="21.95" customHeight="1">
      <c r="A25" s="10" t="s">
        <v>26</v>
      </c>
      <c r="B25" s="38" t="s">
        <v>27</v>
      </c>
      <c r="C25" s="30">
        <f>C23/C24/12*1000</f>
        <v>50000</v>
      </c>
      <c r="D25" s="30">
        <f>D23*1000/3/D24</f>
        <v>88333.333333333328</v>
      </c>
      <c r="E25" s="30">
        <f>E23*1000/3/E24</f>
        <v>88333.333333333328</v>
      </c>
    </row>
    <row r="26" spans="1:8" ht="25.5">
      <c r="A26" s="7" t="s">
        <v>23</v>
      </c>
      <c r="B26" s="38" t="s">
        <v>2</v>
      </c>
      <c r="C26" s="30">
        <v>10820</v>
      </c>
      <c r="D26" s="30">
        <v>2369.1</v>
      </c>
      <c r="E26" s="30">
        <v>2369.1</v>
      </c>
    </row>
    <row r="27" spans="1:8">
      <c r="A27" s="10" t="s">
        <v>4</v>
      </c>
      <c r="B27" s="40" t="s">
        <v>3</v>
      </c>
      <c r="C27" s="30">
        <v>15</v>
      </c>
      <c r="D27" s="30">
        <v>13.5</v>
      </c>
      <c r="E27" s="30">
        <v>13.5</v>
      </c>
    </row>
    <row r="28" spans="1:8" ht="21.95" customHeight="1">
      <c r="A28" s="10" t="s">
        <v>26</v>
      </c>
      <c r="B28" s="38" t="s">
        <v>27</v>
      </c>
      <c r="C28" s="30">
        <f>C26/C27/12*1000</f>
        <v>60111.111111111117</v>
      </c>
      <c r="D28" s="30">
        <f>D26*1000/3/D27</f>
        <v>58496.296296296299</v>
      </c>
      <c r="E28" s="30">
        <f>E26*1000/3/E27</f>
        <v>58496.296296296299</v>
      </c>
    </row>
    <row r="29" spans="1:8" ht="25.5">
      <c r="A29" s="5" t="s">
        <v>5</v>
      </c>
      <c r="B29" s="38" t="s">
        <v>2</v>
      </c>
      <c r="C29" s="30">
        <v>2752</v>
      </c>
      <c r="D29" s="30">
        <v>638</v>
      </c>
      <c r="E29" s="30">
        <v>637.9</v>
      </c>
    </row>
    <row r="30" spans="1:8" ht="36.75">
      <c r="A30" s="12" t="s">
        <v>6</v>
      </c>
      <c r="B30" s="38" t="s">
        <v>2</v>
      </c>
      <c r="C30" s="25">
        <v>360</v>
      </c>
      <c r="D30" s="25">
        <v>90</v>
      </c>
      <c r="E30" s="25">
        <v>90</v>
      </c>
    </row>
    <row r="31" spans="1:8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8" ht="36.75">
      <c r="A32" s="12" t="s">
        <v>8</v>
      </c>
      <c r="B32" s="38" t="s">
        <v>2</v>
      </c>
      <c r="C32" s="25">
        <v>150</v>
      </c>
      <c r="D32" s="25">
        <v>26</v>
      </c>
      <c r="E32" s="25">
        <v>26</v>
      </c>
    </row>
    <row r="33" spans="1:5" ht="38.25" customHeight="1">
      <c r="A33" s="12" t="s">
        <v>9</v>
      </c>
      <c r="B33" s="38" t="s">
        <v>2</v>
      </c>
      <c r="C33" s="25">
        <v>1000</v>
      </c>
      <c r="D33" s="25">
        <v>174</v>
      </c>
      <c r="E33" s="25">
        <v>174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52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144</v>
      </c>
      <c r="D11" s="25">
        <v>144</v>
      </c>
      <c r="E11" s="25">
        <v>144</v>
      </c>
    </row>
    <row r="12" spans="1:7" ht="25.5">
      <c r="A12" s="10" t="s">
        <v>24</v>
      </c>
      <c r="B12" s="38" t="s">
        <v>2</v>
      </c>
      <c r="C12" s="30">
        <f t="shared" ref="C12" si="0">(C13-C32)/C11</f>
        <v>477.69444444444446</v>
      </c>
      <c r="D12" s="30">
        <f t="shared" ref="D12:E12" si="1">(D13-D32)/D11</f>
        <v>126.88541666666667</v>
      </c>
      <c r="E12" s="30">
        <f t="shared" si="1"/>
        <v>126.88263888888891</v>
      </c>
    </row>
    <row r="13" spans="1:7" ht="25.5">
      <c r="A13" s="5" t="s">
        <v>11</v>
      </c>
      <c r="B13" s="38" t="s">
        <v>2</v>
      </c>
      <c r="C13" s="30">
        <f>C15+C29+C30+C31+C32+C33</f>
        <v>68938</v>
      </c>
      <c r="D13" s="30">
        <f>D15+D29+D30+D31+D32+D33</f>
        <v>18322.5</v>
      </c>
      <c r="E13" s="30">
        <f>E15+E29+E30+E31+E32+E33</f>
        <v>18322.100000000002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59996</v>
      </c>
      <c r="D15" s="30">
        <f t="shared" ref="D15:E15" si="3">D17+D20+D23+D26</f>
        <v>15592.5</v>
      </c>
      <c r="E15" s="30">
        <f t="shared" si="3"/>
        <v>15592.2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6308</v>
      </c>
      <c r="D17" s="30">
        <v>990</v>
      </c>
      <c r="E17" s="30">
        <v>989.8</v>
      </c>
      <c r="F17" s="33"/>
      <c r="G17" s="33"/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175222.22222222219</v>
      </c>
      <c r="D19" s="30">
        <f>D17*1000/3/D18</f>
        <v>110000</v>
      </c>
      <c r="E19" s="30">
        <f>E17*1000/3/E18</f>
        <v>109977.77777777777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39604</v>
      </c>
      <c r="D20" s="30">
        <v>10830</v>
      </c>
      <c r="E20" s="30">
        <v>10830.1</v>
      </c>
      <c r="F20" s="33"/>
      <c r="G20" s="33"/>
    </row>
    <row r="21" spans="1:7">
      <c r="A21" s="10" t="s">
        <v>4</v>
      </c>
      <c r="B21" s="40" t="s">
        <v>3</v>
      </c>
      <c r="C21" s="30">
        <v>29</v>
      </c>
      <c r="D21" s="30">
        <v>29</v>
      </c>
      <c r="E21" s="30">
        <v>29</v>
      </c>
    </row>
    <row r="22" spans="1:7" ht="21.95" customHeight="1">
      <c r="A22" s="10" t="s">
        <v>26</v>
      </c>
      <c r="B22" s="38" t="s">
        <v>27</v>
      </c>
      <c r="C22" s="30">
        <f>C20/C21/12*1000</f>
        <v>113804.59770114943</v>
      </c>
      <c r="D22" s="30">
        <f>D20*1000/3/D21</f>
        <v>124482.75862068965</v>
      </c>
      <c r="E22" s="30">
        <f>E20*1000/3/E21</f>
        <v>124483.90804597702</v>
      </c>
    </row>
    <row r="23" spans="1:7" ht="39">
      <c r="A23" s="14" t="s">
        <v>25</v>
      </c>
      <c r="B23" s="38" t="s">
        <v>2</v>
      </c>
      <c r="C23" s="30">
        <v>3600</v>
      </c>
      <c r="D23" s="30">
        <v>1013.5</v>
      </c>
      <c r="E23" s="30">
        <v>1013.5</v>
      </c>
    </row>
    <row r="24" spans="1:7">
      <c r="A24" s="10" t="s">
        <v>4</v>
      </c>
      <c r="B24" s="40" t="s">
        <v>3</v>
      </c>
      <c r="C24" s="30">
        <v>5</v>
      </c>
      <c r="D24" s="30">
        <v>4</v>
      </c>
      <c r="E24" s="30">
        <v>4</v>
      </c>
    </row>
    <row r="25" spans="1:7" ht="21.95" customHeight="1">
      <c r="A25" s="10" t="s">
        <v>26</v>
      </c>
      <c r="B25" s="38" t="s">
        <v>27</v>
      </c>
      <c r="C25" s="30">
        <f>C23/C24/12*1000</f>
        <v>60000</v>
      </c>
      <c r="D25" s="30">
        <f>D23*1000/3/D24</f>
        <v>84458.333333333328</v>
      </c>
      <c r="E25" s="30">
        <f>E23*1000/3/E24</f>
        <v>84458.333333333328</v>
      </c>
    </row>
    <row r="26" spans="1:7" ht="25.5">
      <c r="A26" s="7" t="s">
        <v>23</v>
      </c>
      <c r="B26" s="38" t="s">
        <v>2</v>
      </c>
      <c r="C26" s="30">
        <v>10484</v>
      </c>
      <c r="D26" s="30">
        <v>2759</v>
      </c>
      <c r="E26" s="30">
        <v>2758.8</v>
      </c>
    </row>
    <row r="27" spans="1:7">
      <c r="A27" s="10" t="s">
        <v>4</v>
      </c>
      <c r="B27" s="40" t="s">
        <v>3</v>
      </c>
      <c r="C27" s="30">
        <v>16</v>
      </c>
      <c r="D27" s="30">
        <v>16</v>
      </c>
      <c r="E27" s="30">
        <v>16</v>
      </c>
    </row>
    <row r="28" spans="1:7" ht="21.95" customHeight="1">
      <c r="A28" s="10" t="s">
        <v>26</v>
      </c>
      <c r="B28" s="38" t="s">
        <v>27</v>
      </c>
      <c r="C28" s="30">
        <f>C26/C27/12*1000</f>
        <v>54604.166666666664</v>
      </c>
      <c r="D28" s="30">
        <f>D26*1000/3/D27</f>
        <v>57479.166666666664</v>
      </c>
      <c r="E28" s="30">
        <f>E26*1000/3/E27</f>
        <v>57475</v>
      </c>
    </row>
    <row r="29" spans="1:7" ht="25.5">
      <c r="A29" s="5" t="s">
        <v>5</v>
      </c>
      <c r="B29" s="38" t="s">
        <v>2</v>
      </c>
      <c r="C29" s="30">
        <v>5292</v>
      </c>
      <c r="D29" s="30">
        <v>1525</v>
      </c>
      <c r="E29" s="30">
        <v>1524.9</v>
      </c>
    </row>
    <row r="30" spans="1:7" ht="36.75">
      <c r="A30" s="12" t="s">
        <v>6</v>
      </c>
      <c r="B30" s="38" t="s">
        <v>2</v>
      </c>
      <c r="C30" s="25">
        <v>2000</v>
      </c>
      <c r="D30" s="25">
        <v>488</v>
      </c>
      <c r="E30" s="25">
        <v>488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51</v>
      </c>
      <c r="E32" s="25">
        <v>51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666</v>
      </c>
      <c r="E33" s="25">
        <v>666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zoomScale="90" zoomScaleNormal="90" workbookViewId="0">
      <selection activeCell="F6" sqref="F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3.28515625" style="35" customWidth="1"/>
    <col min="6" max="6" width="12" style="33" customWidth="1"/>
    <col min="7" max="7" width="15.28515625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68</v>
      </c>
      <c r="B2" s="50"/>
      <c r="C2" s="50"/>
      <c r="D2" s="50"/>
      <c r="E2" s="50"/>
    </row>
    <row r="3" spans="1:7">
      <c r="A3" s="1"/>
    </row>
    <row r="4" spans="1:7">
      <c r="A4" s="51" t="s">
        <v>35</v>
      </c>
      <c r="B4" s="51"/>
      <c r="C4" s="51"/>
      <c r="D4" s="51"/>
      <c r="E4" s="51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34</v>
      </c>
      <c r="D9" s="57"/>
      <c r="E9" s="57"/>
    </row>
    <row r="10" spans="1:7" ht="40.5">
      <c r="A10" s="53"/>
      <c r="B10" s="56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306</v>
      </c>
      <c r="D11" s="30">
        <v>306</v>
      </c>
      <c r="E11" s="30">
        <v>306</v>
      </c>
    </row>
    <row r="12" spans="1:7" ht="25.5">
      <c r="A12" s="10" t="s">
        <v>24</v>
      </c>
      <c r="B12" s="38" t="s">
        <v>2</v>
      </c>
      <c r="C12" s="30">
        <f t="shared" ref="C12" si="0">(C13-C32)/C11</f>
        <v>436.23202614379085</v>
      </c>
      <c r="D12" s="30">
        <f t="shared" ref="D12:E12" si="1">(D13-D32)/D11</f>
        <v>83.437908496732021</v>
      </c>
      <c r="E12" s="30">
        <f t="shared" si="1"/>
        <v>83.427124183006555</v>
      </c>
    </row>
    <row r="13" spans="1:7" ht="25.5">
      <c r="A13" s="5" t="s">
        <v>11</v>
      </c>
      <c r="B13" s="38" t="s">
        <v>2</v>
      </c>
      <c r="C13" s="30">
        <f>C15+C29+C30+C31+C32+C33</f>
        <v>133737</v>
      </c>
      <c r="D13" s="30">
        <f>D15+D29+D30+D31+D32+D33</f>
        <v>25587</v>
      </c>
      <c r="E13" s="30">
        <f>E15+E29+E30+E31+E32+E33</f>
        <v>25583.700000000004</v>
      </c>
      <c r="F13" s="35"/>
    </row>
    <row r="14" spans="1:7">
      <c r="A14" s="8" t="s">
        <v>0</v>
      </c>
      <c r="B14" s="39"/>
      <c r="C14" s="30">
        <v>0</v>
      </c>
      <c r="D14" s="30">
        <v>0</v>
      </c>
      <c r="E14" s="30">
        <v>0</v>
      </c>
      <c r="G14" s="35"/>
    </row>
    <row r="15" spans="1:7" s="18" customFormat="1" ht="25.5">
      <c r="A15" s="16" t="s">
        <v>12</v>
      </c>
      <c r="B15" s="38" t="s">
        <v>2</v>
      </c>
      <c r="C15" s="30">
        <f>C17+C20+C23+C26</f>
        <v>120646</v>
      </c>
      <c r="D15" s="49">
        <f>D17+D20+D23+D26</f>
        <v>22134</v>
      </c>
      <c r="E15" s="49">
        <f>E17+E20+E23+E26</f>
        <v>22130.800000000003</v>
      </c>
      <c r="F15" s="33"/>
      <c r="G15" s="33"/>
    </row>
    <row r="16" spans="1:7" s="18" customFormat="1">
      <c r="A16" s="19" t="s">
        <v>1</v>
      </c>
      <c r="B16" s="39"/>
      <c r="C16" s="30">
        <v>0</v>
      </c>
      <c r="D16" s="30">
        <v>0</v>
      </c>
      <c r="E16" s="30">
        <v>0</v>
      </c>
      <c r="F16" s="33"/>
      <c r="G16" s="33"/>
    </row>
    <row r="17" spans="1:8" s="18" customFormat="1" ht="25.5">
      <c r="A17" s="20" t="s">
        <v>30</v>
      </c>
      <c r="B17" s="38" t="s">
        <v>2</v>
      </c>
      <c r="C17" s="30">
        <v>6941</v>
      </c>
      <c r="D17" s="49">
        <v>1953</v>
      </c>
      <c r="E17" s="49">
        <v>1952.2</v>
      </c>
      <c r="F17" s="33"/>
      <c r="G17" s="33"/>
    </row>
    <row r="18" spans="1:8" s="18" customFormat="1">
      <c r="A18" s="21" t="s">
        <v>4</v>
      </c>
      <c r="B18" s="40" t="s">
        <v>3</v>
      </c>
      <c r="C18" s="30">
        <v>4</v>
      </c>
      <c r="D18" s="30">
        <v>4</v>
      </c>
      <c r="E18" s="30">
        <v>4</v>
      </c>
      <c r="F18" s="33" t="s">
        <v>32</v>
      </c>
      <c r="G18" s="33" t="s">
        <v>32</v>
      </c>
    </row>
    <row r="19" spans="1:8" s="18" customFormat="1" ht="21.95" customHeight="1">
      <c r="A19" s="21" t="s">
        <v>26</v>
      </c>
      <c r="B19" s="38" t="s">
        <v>27</v>
      </c>
      <c r="C19" s="30">
        <f>C17*1000/12/C18</f>
        <v>144604.16666666666</v>
      </c>
      <c r="D19" s="30">
        <f>D17*1000/3/D18</f>
        <v>162750</v>
      </c>
      <c r="E19" s="30">
        <f>E17*1000/3/E18</f>
        <v>162683.33333333334</v>
      </c>
      <c r="F19" s="33"/>
      <c r="G19" s="33"/>
    </row>
    <row r="20" spans="1:8" s="18" customFormat="1" ht="25.5">
      <c r="A20" s="20" t="s">
        <v>31</v>
      </c>
      <c r="B20" s="38" t="s">
        <v>2</v>
      </c>
      <c r="C20" s="30">
        <v>80348</v>
      </c>
      <c r="D20" s="49">
        <v>12990</v>
      </c>
      <c r="E20" s="49">
        <v>12988.6</v>
      </c>
      <c r="F20" s="33"/>
      <c r="G20" s="33"/>
    </row>
    <row r="21" spans="1:8" s="18" customFormat="1">
      <c r="A21" s="21" t="s">
        <v>4</v>
      </c>
      <c r="B21" s="40" t="s">
        <v>3</v>
      </c>
      <c r="C21" s="30">
        <v>40</v>
      </c>
      <c r="D21" s="30">
        <v>27</v>
      </c>
      <c r="E21" s="30">
        <v>27</v>
      </c>
      <c r="F21" s="33"/>
      <c r="G21" s="33" t="s">
        <v>32</v>
      </c>
      <c r="H21" s="18" t="s">
        <v>32</v>
      </c>
    </row>
    <row r="22" spans="1:8" s="18" customFormat="1" ht="21.95" customHeight="1">
      <c r="A22" s="21" t="s">
        <v>26</v>
      </c>
      <c r="B22" s="38" t="s">
        <v>27</v>
      </c>
      <c r="C22" s="30">
        <f>C20*1000/12/C21</f>
        <v>167391.66666666669</v>
      </c>
      <c r="D22" s="30">
        <f>D20*1000/3/D21</f>
        <v>160370.37037037036</v>
      </c>
      <c r="E22" s="30">
        <f>E20/3/E21*1000</f>
        <v>160353.08641975312</v>
      </c>
      <c r="F22" s="33"/>
      <c r="G22" s="33"/>
    </row>
    <row r="23" spans="1:8" s="18" customFormat="1" ht="39">
      <c r="A23" s="23" t="s">
        <v>25</v>
      </c>
      <c r="B23" s="38" t="s">
        <v>2</v>
      </c>
      <c r="C23" s="30">
        <v>11652</v>
      </c>
      <c r="D23" s="49">
        <v>2860</v>
      </c>
      <c r="E23" s="49">
        <v>2859.8</v>
      </c>
      <c r="F23" s="33"/>
      <c r="G23" s="33"/>
    </row>
    <row r="24" spans="1:8" s="18" customFormat="1">
      <c r="A24" s="21" t="s">
        <v>4</v>
      </c>
      <c r="B24" s="40" t="s">
        <v>3</v>
      </c>
      <c r="C24" s="30">
        <v>8</v>
      </c>
      <c r="D24" s="30">
        <v>7</v>
      </c>
      <c r="E24" s="30">
        <v>7</v>
      </c>
      <c r="F24" s="33"/>
      <c r="G24" s="33"/>
    </row>
    <row r="25" spans="1:8" s="18" customFormat="1" ht="21.95" customHeight="1">
      <c r="A25" s="21" t="s">
        <v>26</v>
      </c>
      <c r="B25" s="38" t="s">
        <v>27</v>
      </c>
      <c r="C25" s="30">
        <f>C23*1000/12/C24</f>
        <v>121375</v>
      </c>
      <c r="D25" s="30">
        <f t="shared" ref="D25:D31" si="2">C25</f>
        <v>121375</v>
      </c>
      <c r="E25" s="30">
        <f>E23/E24/3*1000</f>
        <v>136180.9523809524</v>
      </c>
      <c r="F25" s="33"/>
      <c r="G25" s="33"/>
    </row>
    <row r="26" spans="1:8" s="18" customFormat="1" ht="25.5">
      <c r="A26" s="20" t="s">
        <v>23</v>
      </c>
      <c r="B26" s="38" t="s">
        <v>2</v>
      </c>
      <c r="C26" s="30">
        <v>21705</v>
      </c>
      <c r="D26" s="49">
        <v>4331</v>
      </c>
      <c r="E26" s="49">
        <v>4330.2</v>
      </c>
      <c r="F26" s="33"/>
      <c r="G26" s="33"/>
    </row>
    <row r="27" spans="1:8" s="18" customFormat="1">
      <c r="A27" s="21" t="s">
        <v>4</v>
      </c>
      <c r="B27" s="40" t="s">
        <v>3</v>
      </c>
      <c r="C27" s="30">
        <v>24</v>
      </c>
      <c r="D27" s="30">
        <v>24</v>
      </c>
      <c r="E27" s="30">
        <v>24</v>
      </c>
      <c r="F27" s="33"/>
      <c r="G27" s="33"/>
    </row>
    <row r="28" spans="1:8" s="18" customFormat="1" ht="21.95" customHeight="1">
      <c r="A28" s="21" t="s">
        <v>26</v>
      </c>
      <c r="B28" s="38" t="s">
        <v>27</v>
      </c>
      <c r="C28" s="30">
        <f>C26/C27*1000/12</f>
        <v>75364.583333333328</v>
      </c>
      <c r="D28" s="30">
        <f>D26/D27*1000/3</f>
        <v>60152.777777777781</v>
      </c>
      <c r="E28" s="30">
        <f>E26/3/E27*1000</f>
        <v>60141.666666666657</v>
      </c>
      <c r="F28" s="33"/>
      <c r="G28" s="33"/>
    </row>
    <row r="29" spans="1:8" s="18" customFormat="1" ht="25.5">
      <c r="A29" s="16" t="s">
        <v>5</v>
      </c>
      <c r="B29" s="38" t="s">
        <v>2</v>
      </c>
      <c r="C29" s="30">
        <v>9101</v>
      </c>
      <c r="D29" s="49">
        <v>2191</v>
      </c>
      <c r="E29" s="49">
        <v>2190.9</v>
      </c>
      <c r="F29" s="33"/>
      <c r="G29" s="33"/>
    </row>
    <row r="30" spans="1:8" s="18" customFormat="1" ht="36.75">
      <c r="A30" s="24" t="s">
        <v>6</v>
      </c>
      <c r="B30" s="38" t="s">
        <v>2</v>
      </c>
      <c r="C30" s="30">
        <v>2520</v>
      </c>
      <c r="D30" s="30">
        <v>503</v>
      </c>
      <c r="E30" s="30">
        <v>503</v>
      </c>
      <c r="F30" s="33"/>
      <c r="G30" s="33"/>
    </row>
    <row r="31" spans="1:8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38" t="s">
        <v>2</v>
      </c>
      <c r="C32" s="30">
        <v>250</v>
      </c>
      <c r="D32" s="30">
        <v>55</v>
      </c>
      <c r="E32" s="30">
        <v>55</v>
      </c>
    </row>
    <row r="33" spans="1:5" ht="38.25" customHeight="1">
      <c r="A33" s="12" t="s">
        <v>9</v>
      </c>
      <c r="B33" s="38" t="s">
        <v>2</v>
      </c>
      <c r="C33" s="30">
        <v>1220</v>
      </c>
      <c r="D33" s="30">
        <v>704</v>
      </c>
      <c r="E33" s="30">
        <v>704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53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63</v>
      </c>
      <c r="D11" s="25">
        <v>63</v>
      </c>
      <c r="E11" s="25">
        <v>63</v>
      </c>
    </row>
    <row r="12" spans="1:7" ht="25.5">
      <c r="A12" s="10" t="s">
        <v>24</v>
      </c>
      <c r="B12" s="38" t="s">
        <v>2</v>
      </c>
      <c r="C12" s="30">
        <f t="shared" ref="C12" si="0">(C13-C32)/C11</f>
        <v>810.19047619047615</v>
      </c>
      <c r="D12" s="30">
        <f t="shared" ref="D12" si="1">(D13-D32)/D11</f>
        <v>162.68253968253967</v>
      </c>
      <c r="E12" s="30">
        <f t="shared" ref="E12" si="2">(E13-E32)/E11</f>
        <v>162.66031746031746</v>
      </c>
    </row>
    <row r="13" spans="1:7" ht="25.5">
      <c r="A13" s="5" t="s">
        <v>11</v>
      </c>
      <c r="B13" s="38" t="s">
        <v>2</v>
      </c>
      <c r="C13" s="30">
        <f>C15+C29+C30+C31+C32+C33</f>
        <v>51192</v>
      </c>
      <c r="D13" s="30">
        <f>D15+D29+D30+D31+D32+D33</f>
        <v>10285</v>
      </c>
      <c r="E13" s="30">
        <f>E15+E29+E30+E31+E32+E33</f>
        <v>10283.6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43044</v>
      </c>
      <c r="D15" s="30">
        <f t="shared" ref="D15:E15" si="4">D17+D20+D23+D26</f>
        <v>8533</v>
      </c>
      <c r="E15" s="30">
        <f t="shared" si="4"/>
        <v>8531.6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2712</v>
      </c>
      <c r="D17" s="26">
        <v>738</v>
      </c>
      <c r="E17" s="26">
        <v>737.7</v>
      </c>
      <c r="F17" s="33"/>
    </row>
    <row r="18" spans="1:6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113000</v>
      </c>
      <c r="D19" s="30">
        <f>D17*1000/3/D18</f>
        <v>123000</v>
      </c>
      <c r="E19" s="30">
        <f>E17*1000/3/E18</f>
        <v>122950</v>
      </c>
      <c r="F19" s="33"/>
    </row>
    <row r="20" spans="1:6" s="18" customFormat="1" ht="25.5">
      <c r="A20" s="20" t="s">
        <v>31</v>
      </c>
      <c r="B20" s="38" t="s">
        <v>2</v>
      </c>
      <c r="C20" s="26">
        <v>23576</v>
      </c>
      <c r="D20" s="26">
        <v>4554</v>
      </c>
      <c r="E20" s="26">
        <v>4554</v>
      </c>
      <c r="F20" s="33"/>
    </row>
    <row r="21" spans="1:6">
      <c r="A21" s="10" t="s">
        <v>4</v>
      </c>
      <c r="B21" s="40" t="s">
        <v>3</v>
      </c>
      <c r="C21" s="26">
        <v>17</v>
      </c>
      <c r="D21" s="26">
        <v>13.75</v>
      </c>
      <c r="E21" s="26">
        <v>13.75</v>
      </c>
    </row>
    <row r="22" spans="1:6" ht="21.95" customHeight="1">
      <c r="A22" s="10" t="s">
        <v>26</v>
      </c>
      <c r="B22" s="38" t="s">
        <v>27</v>
      </c>
      <c r="C22" s="30">
        <f>C20/C21/12*1000</f>
        <v>115568.62745098039</v>
      </c>
      <c r="D22" s="30">
        <f>D20*1000/3/D21</f>
        <v>110400</v>
      </c>
      <c r="E22" s="30">
        <f>E20*1000/3/E21</f>
        <v>110400</v>
      </c>
    </row>
    <row r="23" spans="1:6" ht="39">
      <c r="A23" s="14" t="s">
        <v>25</v>
      </c>
      <c r="B23" s="38" t="s">
        <v>2</v>
      </c>
      <c r="C23" s="26">
        <v>4404</v>
      </c>
      <c r="D23" s="26">
        <v>769</v>
      </c>
      <c r="E23" s="26">
        <v>768.3</v>
      </c>
    </row>
    <row r="24" spans="1:6">
      <c r="A24" s="10" t="s">
        <v>4</v>
      </c>
      <c r="B24" s="40" t="s">
        <v>3</v>
      </c>
      <c r="C24" s="26">
        <v>5</v>
      </c>
      <c r="D24" s="26">
        <v>3.75</v>
      </c>
      <c r="E24" s="26">
        <v>3.75</v>
      </c>
    </row>
    <row r="25" spans="1:6" ht="21.95" customHeight="1">
      <c r="A25" s="10" t="s">
        <v>26</v>
      </c>
      <c r="B25" s="38" t="s">
        <v>27</v>
      </c>
      <c r="C25" s="30">
        <f>C23/C24/12*1000</f>
        <v>73399.999999999985</v>
      </c>
      <c r="D25" s="30">
        <f>D23*1000/3/D24</f>
        <v>68355.555555555562</v>
      </c>
      <c r="E25" s="30">
        <f>E23*1000/3/E24</f>
        <v>68293.333333333328</v>
      </c>
    </row>
    <row r="26" spans="1:6" ht="25.5">
      <c r="A26" s="7" t="s">
        <v>23</v>
      </c>
      <c r="B26" s="38" t="s">
        <v>2</v>
      </c>
      <c r="C26" s="26">
        <v>12352</v>
      </c>
      <c r="D26" s="26">
        <v>2472</v>
      </c>
      <c r="E26" s="26">
        <v>2471.6</v>
      </c>
    </row>
    <row r="27" spans="1:6">
      <c r="A27" s="10" t="s">
        <v>4</v>
      </c>
      <c r="B27" s="40" t="s">
        <v>3</v>
      </c>
      <c r="C27" s="26">
        <v>17.5</v>
      </c>
      <c r="D27" s="26">
        <v>13.5</v>
      </c>
      <c r="E27" s="26">
        <v>13.5</v>
      </c>
    </row>
    <row r="28" spans="1:6" ht="21.95" customHeight="1">
      <c r="A28" s="10" t="s">
        <v>26</v>
      </c>
      <c r="B28" s="38" t="s">
        <v>27</v>
      </c>
      <c r="C28" s="30">
        <f>C26/C27/12*1000</f>
        <v>58819.047619047618</v>
      </c>
      <c r="D28" s="30">
        <f>D26*1000/3/D27</f>
        <v>61037.037037037036</v>
      </c>
      <c r="E28" s="30">
        <f>E26*1000/3/E27</f>
        <v>61027.160493827156</v>
      </c>
    </row>
    <row r="29" spans="1:6" ht="25.5">
      <c r="A29" s="5" t="s">
        <v>5</v>
      </c>
      <c r="B29" s="38" t="s">
        <v>2</v>
      </c>
      <c r="C29" s="25">
        <v>4332</v>
      </c>
      <c r="D29" s="25">
        <v>857</v>
      </c>
      <c r="E29" s="25">
        <v>857</v>
      </c>
    </row>
    <row r="30" spans="1:6" ht="36.75">
      <c r="A30" s="12" t="s">
        <v>6</v>
      </c>
      <c r="B30" s="38" t="s">
        <v>2</v>
      </c>
      <c r="C30" s="25">
        <v>2166</v>
      </c>
      <c r="D30" s="25">
        <v>505</v>
      </c>
      <c r="E30" s="25">
        <v>505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150</v>
      </c>
      <c r="D32" s="25">
        <v>36</v>
      </c>
      <c r="E32" s="25">
        <v>36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354</v>
      </c>
      <c r="E33" s="25">
        <v>354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54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39</v>
      </c>
      <c r="D11" s="25">
        <v>39</v>
      </c>
      <c r="E11" s="25">
        <v>39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953.84615384615381</v>
      </c>
      <c r="D12" s="30">
        <f t="shared" si="0"/>
        <v>267.17948717948718</v>
      </c>
      <c r="E12" s="30">
        <f t="shared" si="0"/>
        <v>267.13589743589745</v>
      </c>
    </row>
    <row r="13" spans="1:7" ht="25.5">
      <c r="A13" s="5" t="s">
        <v>11</v>
      </c>
      <c r="B13" s="38" t="s">
        <v>2</v>
      </c>
      <c r="C13" s="30">
        <f>C15+C29+C30+C31+C32+C33</f>
        <v>37350</v>
      </c>
      <c r="D13" s="30">
        <f>D15+D29+D30+D31+D32+D33</f>
        <v>10464</v>
      </c>
      <c r="E13" s="30">
        <f>E15+E29+E30+E31+E32+E33</f>
        <v>10462.300000000001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31852</v>
      </c>
      <c r="D15" s="30">
        <f t="shared" ref="D15:E15" si="2">D17+D20+D23+D26</f>
        <v>9143</v>
      </c>
      <c r="E15" s="30">
        <f t="shared" si="2"/>
        <v>9141.6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>
        <v>2772</v>
      </c>
      <c r="D17" s="26">
        <v>775</v>
      </c>
      <c r="E17" s="26">
        <v>774.5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115500</v>
      </c>
      <c r="D19" s="30">
        <f>D17*1000/3/D18</f>
        <v>129166.66666666667</v>
      </c>
      <c r="E19" s="30">
        <f>E17*1000/3/E18</f>
        <v>129083.33333333333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16732</v>
      </c>
      <c r="D20" s="26">
        <v>5432</v>
      </c>
      <c r="E20" s="26">
        <v>5431.8</v>
      </c>
      <c r="F20" s="33"/>
      <c r="G20" s="33"/>
    </row>
    <row r="21" spans="1:7">
      <c r="A21" s="10" t="s">
        <v>4</v>
      </c>
      <c r="B21" s="40" t="s">
        <v>3</v>
      </c>
      <c r="C21" s="26">
        <v>11</v>
      </c>
      <c r="D21" s="26">
        <v>12.5</v>
      </c>
      <c r="E21" s="26">
        <v>12.5</v>
      </c>
    </row>
    <row r="22" spans="1:7" ht="21.95" customHeight="1">
      <c r="A22" s="10" t="s">
        <v>26</v>
      </c>
      <c r="B22" s="38" t="s">
        <v>27</v>
      </c>
      <c r="C22" s="30">
        <f>C20/C21/12*1000</f>
        <v>126757.57575757575</v>
      </c>
      <c r="D22" s="30">
        <f>D20*1000/3/D21</f>
        <v>144853.33333333334</v>
      </c>
      <c r="E22" s="30">
        <f>E20*1000/3/E21</f>
        <v>144848</v>
      </c>
    </row>
    <row r="23" spans="1:7" ht="39">
      <c r="A23" s="14" t="s">
        <v>25</v>
      </c>
      <c r="B23" s="38" t="s">
        <v>2</v>
      </c>
      <c r="C23" s="26">
        <v>2608</v>
      </c>
      <c r="D23" s="26">
        <v>490</v>
      </c>
      <c r="E23" s="26">
        <v>489.3</v>
      </c>
    </row>
    <row r="24" spans="1:7">
      <c r="A24" s="10" t="s">
        <v>4</v>
      </c>
      <c r="B24" s="40" t="s">
        <v>3</v>
      </c>
      <c r="C24" s="26">
        <v>3</v>
      </c>
      <c r="D24" s="26">
        <v>1.5</v>
      </c>
      <c r="E24" s="26">
        <v>1.5</v>
      </c>
    </row>
    <row r="25" spans="1:7" ht="21.95" customHeight="1">
      <c r="A25" s="10" t="s">
        <v>26</v>
      </c>
      <c r="B25" s="38" t="s">
        <v>27</v>
      </c>
      <c r="C25" s="30">
        <f>C23/C24/12*1000</f>
        <v>72444.444444444438</v>
      </c>
      <c r="D25" s="30">
        <f>D23*1000/3/D24</f>
        <v>108888.88888888889</v>
      </c>
      <c r="E25" s="30">
        <f>E23*1000/3/E24</f>
        <v>108733.33333333333</v>
      </c>
    </row>
    <row r="26" spans="1:7" ht="25.5">
      <c r="A26" s="7" t="s">
        <v>23</v>
      </c>
      <c r="B26" s="38" t="s">
        <v>2</v>
      </c>
      <c r="C26" s="26">
        <v>9740</v>
      </c>
      <c r="D26" s="26">
        <v>2446</v>
      </c>
      <c r="E26" s="26">
        <v>2446</v>
      </c>
    </row>
    <row r="27" spans="1:7">
      <c r="A27" s="10" t="s">
        <v>4</v>
      </c>
      <c r="B27" s="40" t="s">
        <v>3</v>
      </c>
      <c r="C27" s="26">
        <v>15</v>
      </c>
      <c r="D27" s="26">
        <v>15</v>
      </c>
      <c r="E27" s="26">
        <v>15</v>
      </c>
    </row>
    <row r="28" spans="1:7" ht="21.95" customHeight="1">
      <c r="A28" s="10" t="s">
        <v>26</v>
      </c>
      <c r="B28" s="38" t="s">
        <v>27</v>
      </c>
      <c r="C28" s="30">
        <f>C26/C27/12*1000</f>
        <v>54111.111111111117</v>
      </c>
      <c r="D28" s="30">
        <f>D26*1000/3/D27</f>
        <v>54355.555555555555</v>
      </c>
      <c r="E28" s="30">
        <f>E26*1000/3/E27</f>
        <v>54355.555555555555</v>
      </c>
    </row>
    <row r="29" spans="1:7" ht="25.5">
      <c r="A29" s="5" t="s">
        <v>5</v>
      </c>
      <c r="B29" s="38" t="s">
        <v>2</v>
      </c>
      <c r="C29" s="25">
        <v>3248</v>
      </c>
      <c r="D29" s="25">
        <v>919</v>
      </c>
      <c r="E29" s="25">
        <v>918.7</v>
      </c>
    </row>
    <row r="30" spans="1:7" ht="36.75">
      <c r="A30" s="12" t="s">
        <v>6</v>
      </c>
      <c r="B30" s="38" t="s">
        <v>2</v>
      </c>
      <c r="C30" s="25">
        <v>900</v>
      </c>
      <c r="D30" s="25">
        <v>217</v>
      </c>
      <c r="E30" s="25">
        <v>217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44</v>
      </c>
      <c r="E32" s="25">
        <v>44</v>
      </c>
    </row>
    <row r="33" spans="1:5" ht="38.25" customHeight="1">
      <c r="A33" s="12" t="s">
        <v>9</v>
      </c>
      <c r="B33" s="38" t="s">
        <v>2</v>
      </c>
      <c r="C33" s="25">
        <v>1200</v>
      </c>
      <c r="D33" s="25">
        <v>141</v>
      </c>
      <c r="E33" s="25">
        <v>141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55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129</v>
      </c>
      <c r="D11" s="25">
        <v>129</v>
      </c>
      <c r="E11" s="25">
        <v>129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546.32558139534888</v>
      </c>
      <c r="D12" s="30">
        <f t="shared" si="0"/>
        <v>153.24806201550388</v>
      </c>
      <c r="E12" s="30">
        <f t="shared" si="0"/>
        <v>153.24806201550388</v>
      </c>
    </row>
    <row r="13" spans="1:7" ht="25.5">
      <c r="A13" s="5" t="s">
        <v>11</v>
      </c>
      <c r="B13" s="38" t="s">
        <v>2</v>
      </c>
      <c r="C13" s="30">
        <f>C15+C29+C30+C31+C32+C33</f>
        <v>72676</v>
      </c>
      <c r="D13" s="30">
        <f>D15+D29+D30+D31+D32+D33</f>
        <v>20904</v>
      </c>
      <c r="E13" s="30">
        <f>E15+E29+E30+E31+E32+E33</f>
        <v>20904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61168</v>
      </c>
      <c r="D15" s="30">
        <f t="shared" ref="D15:E15" si="2">D17+D20+D23+D26</f>
        <v>17050</v>
      </c>
      <c r="E15" s="30">
        <f t="shared" si="2"/>
        <v>17050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4360</v>
      </c>
      <c r="D17" s="26">
        <v>1374</v>
      </c>
      <c r="E17" s="26">
        <v>1374</v>
      </c>
      <c r="F17" s="33"/>
    </row>
    <row r="18" spans="1:6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121111.11111111109</v>
      </c>
      <c r="D19" s="30">
        <f>D17*1000/3/D18</f>
        <v>152666.66666666666</v>
      </c>
      <c r="E19" s="30">
        <f>E17*1000/3/E18</f>
        <v>152666.66666666666</v>
      </c>
      <c r="F19" s="33"/>
    </row>
    <row r="20" spans="1:6" s="18" customFormat="1" ht="25.5">
      <c r="A20" s="20" t="s">
        <v>31</v>
      </c>
      <c r="B20" s="38" t="s">
        <v>2</v>
      </c>
      <c r="C20" s="26">
        <v>47164</v>
      </c>
      <c r="D20" s="26">
        <v>10885</v>
      </c>
      <c r="E20" s="47">
        <v>10885</v>
      </c>
      <c r="F20" s="33"/>
    </row>
    <row r="21" spans="1:6">
      <c r="A21" s="10" t="s">
        <v>4</v>
      </c>
      <c r="B21" s="40" t="s">
        <v>3</v>
      </c>
      <c r="C21" s="26">
        <v>36.799999999999997</v>
      </c>
      <c r="D21" s="26">
        <v>22</v>
      </c>
      <c r="E21" s="26">
        <v>22</v>
      </c>
    </row>
    <row r="22" spans="1:6" ht="21.95" customHeight="1">
      <c r="A22" s="10" t="s">
        <v>26</v>
      </c>
      <c r="B22" s="38" t="s">
        <v>27</v>
      </c>
      <c r="C22" s="30">
        <f>C20/C21/12*1000</f>
        <v>106802.53623188406</v>
      </c>
      <c r="D22" s="30">
        <f>D20*1000/3/D21</f>
        <v>164924.24242424243</v>
      </c>
      <c r="E22" s="30">
        <f>E20*1000/3/E21</f>
        <v>164924.24242424243</v>
      </c>
    </row>
    <row r="23" spans="1:6" ht="39">
      <c r="A23" s="14" t="s">
        <v>25</v>
      </c>
      <c r="B23" s="38" t="s">
        <v>2</v>
      </c>
      <c r="C23" s="26">
        <v>3732</v>
      </c>
      <c r="D23" s="26">
        <v>1209</v>
      </c>
      <c r="E23" s="26">
        <v>1209</v>
      </c>
    </row>
    <row r="24" spans="1:6">
      <c r="A24" s="10" t="s">
        <v>4</v>
      </c>
      <c r="B24" s="40" t="s">
        <v>3</v>
      </c>
      <c r="C24" s="26">
        <v>4.3</v>
      </c>
      <c r="D24" s="26">
        <v>6</v>
      </c>
      <c r="E24" s="26">
        <v>6</v>
      </c>
    </row>
    <row r="25" spans="1:6" ht="21.95" customHeight="1">
      <c r="A25" s="10" t="s">
        <v>26</v>
      </c>
      <c r="B25" s="38" t="s">
        <v>27</v>
      </c>
      <c r="C25" s="30">
        <f>C23/C24/12*1000</f>
        <v>72325.58139534884</v>
      </c>
      <c r="D25" s="30">
        <f>D23*1000/3/D24</f>
        <v>67166.666666666672</v>
      </c>
      <c r="E25" s="30">
        <f>E23*1000/3/E24</f>
        <v>67166.666666666672</v>
      </c>
    </row>
    <row r="26" spans="1:6" ht="25.5">
      <c r="A26" s="7" t="s">
        <v>23</v>
      </c>
      <c r="B26" s="38" t="s">
        <v>2</v>
      </c>
      <c r="C26" s="26">
        <v>5912</v>
      </c>
      <c r="D26" s="26">
        <v>3582</v>
      </c>
      <c r="E26" s="26">
        <v>3582</v>
      </c>
    </row>
    <row r="27" spans="1:6">
      <c r="A27" s="10" t="s">
        <v>4</v>
      </c>
      <c r="B27" s="40" t="s">
        <v>3</v>
      </c>
      <c r="C27" s="26">
        <v>11</v>
      </c>
      <c r="D27" s="26">
        <v>18</v>
      </c>
      <c r="E27" s="26">
        <v>18</v>
      </c>
    </row>
    <row r="28" spans="1:6" ht="21.95" customHeight="1">
      <c r="A28" s="10" t="s">
        <v>26</v>
      </c>
      <c r="B28" s="38" t="s">
        <v>27</v>
      </c>
      <c r="C28" s="30">
        <f>C26/C27/12*1000</f>
        <v>44787.878787878792</v>
      </c>
      <c r="D28" s="30">
        <f>D26*1000/3/D27</f>
        <v>66333.333333333328</v>
      </c>
      <c r="E28" s="30">
        <f>E26*1000/3/E27</f>
        <v>66333.333333333328</v>
      </c>
    </row>
    <row r="29" spans="1:6" ht="25.5">
      <c r="A29" s="5" t="s">
        <v>5</v>
      </c>
      <c r="B29" s="38" t="s">
        <v>2</v>
      </c>
      <c r="C29" s="25">
        <v>6608</v>
      </c>
      <c r="D29" s="25">
        <v>1713</v>
      </c>
      <c r="E29" s="25">
        <v>1713</v>
      </c>
    </row>
    <row r="30" spans="1:6" ht="36.75">
      <c r="A30" s="12" t="s">
        <v>6</v>
      </c>
      <c r="B30" s="38" t="s">
        <v>2</v>
      </c>
      <c r="C30" s="25">
        <v>1200</v>
      </c>
      <c r="D30" s="25">
        <v>252</v>
      </c>
      <c r="E30" s="25">
        <v>252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2200</v>
      </c>
      <c r="D32" s="25">
        <v>1135</v>
      </c>
      <c r="E32" s="25">
        <v>1135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754</v>
      </c>
      <c r="E33" s="25">
        <v>754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56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2219.7857142857142</v>
      </c>
      <c r="D12" s="30">
        <f t="shared" si="0"/>
        <v>529.14285714285711</v>
      </c>
      <c r="E12" s="30">
        <f t="shared" si="0"/>
        <v>529.1</v>
      </c>
    </row>
    <row r="13" spans="1:7" ht="25.5">
      <c r="A13" s="5" t="s">
        <v>11</v>
      </c>
      <c r="B13" s="38" t="s">
        <v>2</v>
      </c>
      <c r="C13" s="30">
        <f>C15+C29+C30+C31+C32+C33</f>
        <v>15638.5</v>
      </c>
      <c r="D13" s="30">
        <f>D15+D29+D30+D31+D32+D33</f>
        <v>3731</v>
      </c>
      <c r="E13" s="30">
        <f>E15+E29+E30+E31+E32+E33</f>
        <v>3730.7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13704</v>
      </c>
      <c r="D15" s="30">
        <f t="shared" ref="D15:E15" si="2">D17+D20+D23+D26</f>
        <v>3054</v>
      </c>
      <c r="E15" s="30">
        <f t="shared" si="2"/>
        <v>3053.7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0</v>
      </c>
      <c r="D17" s="26">
        <v>0</v>
      </c>
      <c r="E17" s="26">
        <v>0</v>
      </c>
      <c r="F17" s="33"/>
    </row>
    <row r="18" spans="1:6" s="18" customFormat="1">
      <c r="A18" s="21" t="s">
        <v>4</v>
      </c>
      <c r="B18" s="40" t="s">
        <v>3</v>
      </c>
      <c r="C18" s="26">
        <v>0</v>
      </c>
      <c r="D18" s="26">
        <v>0</v>
      </c>
      <c r="E18" s="26">
        <v>0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v>0</v>
      </c>
      <c r="D19" s="30">
        <v>0</v>
      </c>
      <c r="E19" s="30">
        <v>0</v>
      </c>
      <c r="F19" s="33"/>
    </row>
    <row r="20" spans="1:6" s="18" customFormat="1" ht="25.5">
      <c r="A20" s="20" t="s">
        <v>31</v>
      </c>
      <c r="B20" s="38" t="s">
        <v>2</v>
      </c>
      <c r="C20" s="26">
        <v>5448</v>
      </c>
      <c r="D20" s="26">
        <v>1367</v>
      </c>
      <c r="E20" s="47">
        <v>1367</v>
      </c>
      <c r="F20" s="33"/>
    </row>
    <row r="21" spans="1:6">
      <c r="A21" s="10" t="s">
        <v>4</v>
      </c>
      <c r="B21" s="40" t="s">
        <v>3</v>
      </c>
      <c r="C21" s="26">
        <v>5.9</v>
      </c>
      <c r="D21" s="26">
        <v>3.5</v>
      </c>
      <c r="E21" s="26">
        <v>3.5</v>
      </c>
    </row>
    <row r="22" spans="1:6" ht="21.95" customHeight="1">
      <c r="A22" s="10" t="s">
        <v>26</v>
      </c>
      <c r="B22" s="38" t="s">
        <v>27</v>
      </c>
      <c r="C22" s="30">
        <f>C20/C21/12*1000</f>
        <v>76949.152542372889</v>
      </c>
      <c r="D22" s="30">
        <f>D20*1000/3/D21</f>
        <v>130190.4761904762</v>
      </c>
      <c r="E22" s="30">
        <f>E20*1000/3/E21</f>
        <v>130190.4761904762</v>
      </c>
    </row>
    <row r="23" spans="1:6" ht="39">
      <c r="A23" s="14" t="s">
        <v>25</v>
      </c>
      <c r="B23" s="38" t="s">
        <v>2</v>
      </c>
      <c r="C23" s="26">
        <v>1056</v>
      </c>
      <c r="D23" s="26">
        <v>350</v>
      </c>
      <c r="E23" s="26">
        <v>349.7</v>
      </c>
    </row>
    <row r="24" spans="1:6">
      <c r="A24" s="10" t="s">
        <v>4</v>
      </c>
      <c r="B24" s="40" t="s">
        <v>3</v>
      </c>
      <c r="C24" s="26">
        <v>1.8</v>
      </c>
      <c r="D24" s="26">
        <v>1.5</v>
      </c>
      <c r="E24" s="26">
        <v>1.5</v>
      </c>
    </row>
    <row r="25" spans="1:6" ht="21.95" customHeight="1">
      <c r="A25" s="10" t="s">
        <v>26</v>
      </c>
      <c r="B25" s="38" t="s">
        <v>27</v>
      </c>
      <c r="C25" s="30">
        <f>C23/C24/12*1000</f>
        <v>48888.888888888883</v>
      </c>
      <c r="D25" s="30">
        <f>D23*1000/3/D24</f>
        <v>77777.777777777781</v>
      </c>
      <c r="E25" s="30">
        <f>E23*1000/3/E24</f>
        <v>77711.111111111109</v>
      </c>
    </row>
    <row r="26" spans="1:6" ht="25.5">
      <c r="A26" s="7" t="s">
        <v>23</v>
      </c>
      <c r="B26" s="38" t="s">
        <v>2</v>
      </c>
      <c r="C26" s="26">
        <v>7200</v>
      </c>
      <c r="D26" s="26">
        <v>1337</v>
      </c>
      <c r="E26" s="26">
        <v>1337</v>
      </c>
    </row>
    <row r="27" spans="1:6">
      <c r="A27" s="10" t="s">
        <v>4</v>
      </c>
      <c r="B27" s="40" t="s">
        <v>3</v>
      </c>
      <c r="C27" s="26">
        <v>10.7</v>
      </c>
      <c r="D27" s="26">
        <v>8</v>
      </c>
      <c r="E27" s="26">
        <v>8</v>
      </c>
    </row>
    <row r="28" spans="1:6" ht="21.95" customHeight="1">
      <c r="A28" s="10" t="s">
        <v>26</v>
      </c>
      <c r="B28" s="38" t="s">
        <v>27</v>
      </c>
      <c r="C28" s="30">
        <f>C26/C27/12*1000</f>
        <v>56074.766355140193</v>
      </c>
      <c r="D28" s="30">
        <f>D26*1000/3/D27</f>
        <v>55708.333333333336</v>
      </c>
      <c r="E28" s="30">
        <f>E26*1000/3/E27</f>
        <v>55708.333333333336</v>
      </c>
    </row>
    <row r="29" spans="1:6" ht="25.5">
      <c r="A29" s="5" t="s">
        <v>5</v>
      </c>
      <c r="B29" s="38" t="s">
        <v>2</v>
      </c>
      <c r="C29" s="25">
        <v>314.5</v>
      </c>
      <c r="D29" s="25">
        <v>307</v>
      </c>
      <c r="E29" s="25">
        <v>307</v>
      </c>
    </row>
    <row r="30" spans="1:6" ht="36.75">
      <c r="A30" s="12" t="s">
        <v>6</v>
      </c>
      <c r="B30" s="38" t="s">
        <v>2</v>
      </c>
      <c r="C30" s="25">
        <v>1200</v>
      </c>
      <c r="D30" s="25">
        <v>256</v>
      </c>
      <c r="E30" s="25">
        <v>256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100</v>
      </c>
      <c r="D32" s="25">
        <v>27</v>
      </c>
      <c r="E32" s="25">
        <v>27</v>
      </c>
    </row>
    <row r="33" spans="1:5" ht="38.25" customHeight="1">
      <c r="A33" s="12" t="s">
        <v>9</v>
      </c>
      <c r="B33" s="38" t="s">
        <v>2</v>
      </c>
      <c r="C33" s="25">
        <v>320</v>
      </c>
      <c r="D33" s="25">
        <v>87</v>
      </c>
      <c r="E33" s="25">
        <v>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57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179</v>
      </c>
      <c r="D11" s="25">
        <v>179</v>
      </c>
      <c r="E11" s="25">
        <v>179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423.37430167597768</v>
      </c>
      <c r="D12" s="30">
        <f t="shared" si="0"/>
        <v>118.59217877094972</v>
      </c>
      <c r="E12" s="30">
        <f t="shared" si="0"/>
        <v>118.59106145251397</v>
      </c>
    </row>
    <row r="13" spans="1:7" ht="25.5">
      <c r="A13" s="5" t="s">
        <v>11</v>
      </c>
      <c r="B13" s="38" t="s">
        <v>2</v>
      </c>
      <c r="C13" s="30">
        <f>C15+C29+C30+C31+C32+C33</f>
        <v>76584</v>
      </c>
      <c r="D13" s="30">
        <f>D15+D29+D30+D31+D32+D33</f>
        <v>21841</v>
      </c>
      <c r="E13" s="30">
        <f>E15+E29+E30+E31+E32+E33</f>
        <v>21840.799999999999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64544</v>
      </c>
      <c r="D15" s="30">
        <f t="shared" ref="D15:E15" si="2">D17+D20+D23+D26</f>
        <v>18079</v>
      </c>
      <c r="E15" s="30">
        <f t="shared" si="2"/>
        <v>18078.8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>
        <v>4336</v>
      </c>
      <c r="D17" s="26">
        <v>1485</v>
      </c>
      <c r="E17" s="26">
        <v>1485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120444.44444444444</v>
      </c>
      <c r="D19" s="30">
        <f>D17*1000/3/D18</f>
        <v>165000</v>
      </c>
      <c r="E19" s="30">
        <f>E17*1000/3/E18</f>
        <v>165000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41172</v>
      </c>
      <c r="D20" s="26">
        <v>12328</v>
      </c>
      <c r="E20" s="47">
        <v>12327.8</v>
      </c>
      <c r="F20" s="33"/>
      <c r="G20" s="33"/>
    </row>
    <row r="21" spans="1:7">
      <c r="A21" s="10" t="s">
        <v>4</v>
      </c>
      <c r="B21" s="40" t="s">
        <v>3</v>
      </c>
      <c r="C21" s="26">
        <v>29</v>
      </c>
      <c r="D21" s="26">
        <v>29</v>
      </c>
      <c r="E21" s="26">
        <v>29</v>
      </c>
    </row>
    <row r="22" spans="1:7" ht="21.95" customHeight="1">
      <c r="A22" s="10" t="s">
        <v>26</v>
      </c>
      <c r="B22" s="38" t="s">
        <v>27</v>
      </c>
      <c r="C22" s="30">
        <f>C20/C21/12*1000</f>
        <v>118310.3448275862</v>
      </c>
      <c r="D22" s="30">
        <f>D20*1000/3/D21</f>
        <v>141701.14942528735</v>
      </c>
      <c r="E22" s="30">
        <f>E20*1000/3/E21</f>
        <v>141698.85057471265</v>
      </c>
    </row>
    <row r="23" spans="1:7" ht="39">
      <c r="A23" s="14" t="s">
        <v>25</v>
      </c>
      <c r="B23" s="38" t="s">
        <v>2</v>
      </c>
      <c r="C23" s="26">
        <v>5644</v>
      </c>
      <c r="D23" s="26">
        <v>1330</v>
      </c>
      <c r="E23" s="26">
        <v>1330</v>
      </c>
    </row>
    <row r="24" spans="1:7">
      <c r="A24" s="10" t="s">
        <v>4</v>
      </c>
      <c r="B24" s="40" t="s">
        <v>3</v>
      </c>
      <c r="C24" s="26">
        <v>6.5</v>
      </c>
      <c r="D24" s="26">
        <v>5.5</v>
      </c>
      <c r="E24" s="26">
        <v>5.5</v>
      </c>
    </row>
    <row r="25" spans="1:7" ht="21.95" customHeight="1">
      <c r="A25" s="10" t="s">
        <v>26</v>
      </c>
      <c r="B25" s="38" t="s">
        <v>27</v>
      </c>
      <c r="C25" s="30">
        <f>C23/C24/12*1000</f>
        <v>72358.974358974345</v>
      </c>
      <c r="D25" s="30">
        <f>D23*1000/3/D24</f>
        <v>80606.060606060608</v>
      </c>
      <c r="E25" s="30">
        <f>E23*1000/3/E24</f>
        <v>80606.060606060608</v>
      </c>
    </row>
    <row r="26" spans="1:7" ht="25.5">
      <c r="A26" s="7" t="s">
        <v>23</v>
      </c>
      <c r="B26" s="38" t="s">
        <v>2</v>
      </c>
      <c r="C26" s="26">
        <v>13392</v>
      </c>
      <c r="D26" s="26">
        <v>2936</v>
      </c>
      <c r="E26" s="26">
        <v>2936</v>
      </c>
    </row>
    <row r="27" spans="1:7">
      <c r="A27" s="10" t="s">
        <v>4</v>
      </c>
      <c r="B27" s="40" t="s">
        <v>3</v>
      </c>
      <c r="C27" s="26">
        <v>21</v>
      </c>
      <c r="D27" s="26">
        <v>17</v>
      </c>
      <c r="E27" s="26">
        <v>17</v>
      </c>
    </row>
    <row r="28" spans="1:7" ht="21.95" customHeight="1">
      <c r="A28" s="10" t="s">
        <v>26</v>
      </c>
      <c r="B28" s="38" t="s">
        <v>27</v>
      </c>
      <c r="C28" s="30">
        <f>C26/C27/12*1000</f>
        <v>53142.857142857138</v>
      </c>
      <c r="D28" s="30">
        <f>D26*1000/3/D27</f>
        <v>57568.627450980392</v>
      </c>
      <c r="E28" s="30">
        <f>E26*1000/3/E27</f>
        <v>57568.627450980392</v>
      </c>
    </row>
    <row r="29" spans="1:7" ht="25.5">
      <c r="A29" s="5" t="s">
        <v>5</v>
      </c>
      <c r="B29" s="38" t="s">
        <v>2</v>
      </c>
      <c r="C29" s="25">
        <v>6640</v>
      </c>
      <c r="D29" s="25">
        <v>1817</v>
      </c>
      <c r="E29" s="25">
        <v>1817</v>
      </c>
    </row>
    <row r="30" spans="1:7" ht="36.75">
      <c r="A30" s="12" t="s">
        <v>6</v>
      </c>
      <c r="B30" s="38" t="s">
        <v>2</v>
      </c>
      <c r="C30" s="25">
        <v>3100</v>
      </c>
      <c r="D30" s="25">
        <v>650</v>
      </c>
      <c r="E30" s="25">
        <v>650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800</v>
      </c>
      <c r="D32" s="25">
        <v>613</v>
      </c>
      <c r="E32" s="25">
        <v>613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682</v>
      </c>
      <c r="E33" s="25">
        <v>682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58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8" t="s">
        <v>2</v>
      </c>
      <c r="C12" s="30">
        <f t="shared" ref="C12" si="0">(C13-C32)/C11</f>
        <v>2481.4285714285716</v>
      </c>
      <c r="D12" s="30">
        <f t="shared" ref="D12" si="1">(D13-D32)/D11</f>
        <v>523.28571428571433</v>
      </c>
      <c r="E12" s="30">
        <f t="shared" ref="E12" si="2">(E13-E32)/E11</f>
        <v>523.0428571428572</v>
      </c>
    </row>
    <row r="13" spans="1:7" ht="25.5">
      <c r="A13" s="5" t="s">
        <v>11</v>
      </c>
      <c r="B13" s="38" t="s">
        <v>2</v>
      </c>
      <c r="C13" s="30">
        <f>C15+C29+C30+C31+C32+C33</f>
        <v>17520</v>
      </c>
      <c r="D13" s="30">
        <f>D15+D29+D30+D31+D32+D33</f>
        <v>3732</v>
      </c>
      <c r="E13" s="30">
        <f>E15+E29+E30+E31+E32+E33</f>
        <v>3730.3</v>
      </c>
      <c r="F13" s="33" t="s">
        <v>32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15008</v>
      </c>
      <c r="D15" s="30">
        <f t="shared" ref="D15:E15" si="4">D17+D20+D23+D26</f>
        <v>3097</v>
      </c>
      <c r="E15" s="30">
        <f t="shared" si="4"/>
        <v>3095.3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/>
      <c r="D17" s="30"/>
      <c r="E17" s="30"/>
      <c r="F17" s="33"/>
      <c r="G17" s="33"/>
    </row>
    <row r="18" spans="1:7" s="18" customFormat="1">
      <c r="A18" s="21" t="s">
        <v>4</v>
      </c>
      <c r="B18" s="40" t="s">
        <v>3</v>
      </c>
      <c r="C18" s="32"/>
      <c r="D18" s="32"/>
      <c r="E18" s="32"/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/>
      <c r="D19" s="30"/>
      <c r="E19" s="30"/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3488</v>
      </c>
      <c r="D20" s="30">
        <v>1473</v>
      </c>
      <c r="E20" s="30">
        <v>1472.5</v>
      </c>
      <c r="F20" s="33"/>
      <c r="G20" s="33"/>
    </row>
    <row r="21" spans="1:7">
      <c r="A21" s="10" t="s">
        <v>4</v>
      </c>
      <c r="B21" s="40" t="s">
        <v>3</v>
      </c>
      <c r="C21" s="32">
        <v>5</v>
      </c>
      <c r="D21" s="32">
        <v>3</v>
      </c>
      <c r="E21" s="32">
        <v>3</v>
      </c>
    </row>
    <row r="22" spans="1:7" ht="21.95" customHeight="1">
      <c r="A22" s="10" t="s">
        <v>26</v>
      </c>
      <c r="B22" s="38" t="s">
        <v>27</v>
      </c>
      <c r="C22" s="30">
        <f>C20/C21/12*1000</f>
        <v>58133.333333333336</v>
      </c>
      <c r="D22" s="30">
        <f>D20*1000/3/D21</f>
        <v>163666.66666666666</v>
      </c>
      <c r="E22" s="30">
        <f>E20*1000/3/E21</f>
        <v>163611.11111111109</v>
      </c>
    </row>
    <row r="23" spans="1:7" ht="39">
      <c r="A23" s="14" t="s">
        <v>25</v>
      </c>
      <c r="B23" s="38" t="s">
        <v>2</v>
      </c>
      <c r="C23" s="30">
        <v>1588</v>
      </c>
      <c r="D23" s="30">
        <v>291</v>
      </c>
      <c r="E23" s="30">
        <v>290.39999999999998</v>
      </c>
    </row>
    <row r="24" spans="1:7">
      <c r="A24" s="10" t="s">
        <v>4</v>
      </c>
      <c r="B24" s="40" t="s">
        <v>3</v>
      </c>
      <c r="C24" s="32">
        <v>1.5</v>
      </c>
      <c r="D24" s="32">
        <v>1</v>
      </c>
      <c r="E24" s="32">
        <v>1</v>
      </c>
    </row>
    <row r="25" spans="1:7" ht="21.95" customHeight="1">
      <c r="A25" s="10" t="s">
        <v>26</v>
      </c>
      <c r="B25" s="38" t="s">
        <v>27</v>
      </c>
      <c r="C25" s="30">
        <f>C23/C24/12*1000</f>
        <v>88222.222222222234</v>
      </c>
      <c r="D25" s="30">
        <f>D23*1000/3/D24</f>
        <v>97000</v>
      </c>
      <c r="E25" s="30">
        <f>E23*1000/3/E24</f>
        <v>96800</v>
      </c>
    </row>
    <row r="26" spans="1:7" ht="25.5">
      <c r="A26" s="7" t="s">
        <v>23</v>
      </c>
      <c r="B26" s="38" t="s">
        <v>2</v>
      </c>
      <c r="C26" s="30">
        <v>9932</v>
      </c>
      <c r="D26" s="30">
        <v>1333</v>
      </c>
      <c r="E26" s="30">
        <v>1332.4</v>
      </c>
    </row>
    <row r="27" spans="1:7">
      <c r="A27" s="10" t="s">
        <v>4</v>
      </c>
      <c r="B27" s="40" t="s">
        <v>3</v>
      </c>
      <c r="C27" s="32">
        <v>7</v>
      </c>
      <c r="D27" s="32">
        <v>7</v>
      </c>
      <c r="E27" s="32">
        <v>7</v>
      </c>
    </row>
    <row r="28" spans="1:7" ht="21.95" customHeight="1">
      <c r="A28" s="10" t="s">
        <v>26</v>
      </c>
      <c r="B28" s="38" t="s">
        <v>27</v>
      </c>
      <c r="C28" s="30">
        <f>C26/C27/12*1000</f>
        <v>118238.09523809524</v>
      </c>
      <c r="D28" s="30">
        <f>D26*1000/3/D27</f>
        <v>63476.190476190473</v>
      </c>
      <c r="E28" s="30">
        <f>E26*1000/3/E27</f>
        <v>63447.619047619046</v>
      </c>
    </row>
    <row r="29" spans="1:7" ht="25.5">
      <c r="A29" s="5" t="s">
        <v>5</v>
      </c>
      <c r="B29" s="38" t="s">
        <v>2</v>
      </c>
      <c r="C29" s="25">
        <v>1532</v>
      </c>
      <c r="D29" s="25">
        <v>290</v>
      </c>
      <c r="E29" s="25">
        <v>290</v>
      </c>
    </row>
    <row r="30" spans="1:7" ht="36.75">
      <c r="A30" s="12" t="s">
        <v>6</v>
      </c>
      <c r="B30" s="38" t="s">
        <v>2</v>
      </c>
      <c r="C30" s="25">
        <v>480</v>
      </c>
      <c r="D30" s="25">
        <v>134</v>
      </c>
      <c r="E30" s="25">
        <v>134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69</v>
      </c>
      <c r="E32" s="25">
        <v>69</v>
      </c>
    </row>
    <row r="33" spans="1:5" ht="38.25" customHeight="1">
      <c r="A33" s="12" t="s">
        <v>9</v>
      </c>
      <c r="B33" s="38" t="s">
        <v>2</v>
      </c>
      <c r="C33" s="25">
        <v>350</v>
      </c>
      <c r="D33" s="25">
        <v>142</v>
      </c>
      <c r="E33" s="25">
        <v>142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59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49</v>
      </c>
      <c r="D11" s="25">
        <v>49</v>
      </c>
      <c r="E11" s="25">
        <v>49</v>
      </c>
    </row>
    <row r="12" spans="1:7" ht="25.5">
      <c r="A12" s="10" t="s">
        <v>24</v>
      </c>
      <c r="B12" s="38" t="s">
        <v>2</v>
      </c>
      <c r="C12" s="30">
        <f t="shared" ref="C12:D12" si="0">(C13-C32)/C11</f>
        <v>1061.2244897959183</v>
      </c>
      <c r="D12" s="30">
        <f t="shared" si="0"/>
        <v>275.55102040816325</v>
      </c>
      <c r="E12" s="30">
        <f t="shared" ref="E12" si="1">(E13-E32)/E11</f>
        <v>275.52653061224487</v>
      </c>
    </row>
    <row r="13" spans="1:7" ht="25.5">
      <c r="A13" s="5" t="s">
        <v>11</v>
      </c>
      <c r="B13" s="38" t="s">
        <v>2</v>
      </c>
      <c r="C13" s="30">
        <f>C15+C29+C30+C31+C32+C33</f>
        <v>52320</v>
      </c>
      <c r="D13" s="30">
        <f>D15+D29+D30+D31+D32+D33</f>
        <v>13557</v>
      </c>
      <c r="E13" s="30">
        <f>E15+E29+E30+E31+E32+E33</f>
        <v>13555.8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44860</v>
      </c>
      <c r="D15" s="30">
        <f t="shared" ref="D15:E15" si="3">D17+D20+D23+D26</f>
        <v>11661</v>
      </c>
      <c r="E15" s="30">
        <f t="shared" si="3"/>
        <v>11659.8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3060</v>
      </c>
      <c r="D17" s="26">
        <v>738</v>
      </c>
      <c r="E17" s="26">
        <v>737.4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127500</v>
      </c>
      <c r="D19" s="30">
        <f>D17*1000/3/D18</f>
        <v>123000</v>
      </c>
      <c r="E19" s="30">
        <f>E17*1000/3/E18</f>
        <v>122900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27980</v>
      </c>
      <c r="D20" s="30">
        <v>7507</v>
      </c>
      <c r="E20" s="30">
        <v>7507</v>
      </c>
      <c r="F20" s="33"/>
      <c r="G20" s="33"/>
    </row>
    <row r="21" spans="1:7">
      <c r="A21" s="10" t="s">
        <v>4</v>
      </c>
      <c r="B21" s="40" t="s">
        <v>3</v>
      </c>
      <c r="C21" s="32">
        <v>16.5</v>
      </c>
      <c r="D21" s="32">
        <v>16.600000000000001</v>
      </c>
      <c r="E21" s="32">
        <v>16.5</v>
      </c>
    </row>
    <row r="22" spans="1:7" ht="21.95" customHeight="1">
      <c r="A22" s="10" t="s">
        <v>26</v>
      </c>
      <c r="B22" s="38" t="s">
        <v>27</v>
      </c>
      <c r="C22" s="30">
        <f>C20/C21/12*1000</f>
        <v>141313.13131313134</v>
      </c>
      <c r="D22" s="30">
        <f>D20*1000/3/D21</f>
        <v>150742.9718875502</v>
      </c>
      <c r="E22" s="30">
        <f>E20*1000/3/E21</f>
        <v>151656.56565656565</v>
      </c>
    </row>
    <row r="23" spans="1:7" ht="39">
      <c r="A23" s="14" t="s">
        <v>25</v>
      </c>
      <c r="B23" s="38" t="s">
        <v>2</v>
      </c>
      <c r="C23" s="30">
        <v>3268</v>
      </c>
      <c r="D23" s="30">
        <v>767</v>
      </c>
      <c r="E23" s="30">
        <v>767</v>
      </c>
    </row>
    <row r="24" spans="1:7">
      <c r="A24" s="10" t="s">
        <v>4</v>
      </c>
      <c r="B24" s="40" t="s">
        <v>3</v>
      </c>
      <c r="C24" s="32">
        <v>2.5</v>
      </c>
      <c r="D24" s="32">
        <v>2.5</v>
      </c>
      <c r="E24" s="32">
        <v>2.5</v>
      </c>
    </row>
    <row r="25" spans="1:7" ht="21.95" customHeight="1">
      <c r="A25" s="10" t="s">
        <v>26</v>
      </c>
      <c r="B25" s="38" t="s">
        <v>27</v>
      </c>
      <c r="C25" s="30">
        <f>C23/C24/12*1000</f>
        <v>108933.33333333334</v>
      </c>
      <c r="D25" s="30">
        <f>D23*1000/3/D24</f>
        <v>102266.66666666666</v>
      </c>
      <c r="E25" s="30">
        <f>E23*1000/3/E24</f>
        <v>102266.66666666666</v>
      </c>
    </row>
    <row r="26" spans="1:7" ht="25.5">
      <c r="A26" s="7" t="s">
        <v>23</v>
      </c>
      <c r="B26" s="38" t="s">
        <v>2</v>
      </c>
      <c r="C26" s="30">
        <v>10552</v>
      </c>
      <c r="D26" s="30">
        <v>2649</v>
      </c>
      <c r="E26" s="30">
        <v>2648.4</v>
      </c>
    </row>
    <row r="27" spans="1:7">
      <c r="A27" s="10" t="s">
        <v>4</v>
      </c>
      <c r="B27" s="40" t="s">
        <v>3</v>
      </c>
      <c r="C27" s="32">
        <v>17</v>
      </c>
      <c r="D27" s="32">
        <v>13</v>
      </c>
      <c r="E27" s="32">
        <v>13</v>
      </c>
    </row>
    <row r="28" spans="1:7" ht="21.95" customHeight="1">
      <c r="A28" s="10" t="s">
        <v>26</v>
      </c>
      <c r="B28" s="38" t="s">
        <v>27</v>
      </c>
      <c r="C28" s="30">
        <f>C26/C27/12*1000</f>
        <v>51725.490196078434</v>
      </c>
      <c r="D28" s="30">
        <f>D26*1000/3/D27</f>
        <v>67923.076923076922</v>
      </c>
      <c r="E28" s="30">
        <f>E26*1000/3/E27</f>
        <v>67907.692307692312</v>
      </c>
    </row>
    <row r="29" spans="1:7" ht="25.5">
      <c r="A29" s="5" t="s">
        <v>5</v>
      </c>
      <c r="B29" s="38" t="s">
        <v>2</v>
      </c>
      <c r="C29" s="25">
        <v>4640</v>
      </c>
      <c r="D29" s="25">
        <v>1171</v>
      </c>
      <c r="E29" s="25">
        <v>1171</v>
      </c>
    </row>
    <row r="30" spans="1:7" ht="36.75">
      <c r="A30" s="12" t="s">
        <v>6</v>
      </c>
      <c r="B30" s="38" t="s">
        <v>2</v>
      </c>
      <c r="C30" s="25">
        <v>1000</v>
      </c>
      <c r="D30" s="25">
        <v>238</v>
      </c>
      <c r="E30" s="25">
        <v>238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320</v>
      </c>
      <c r="D32" s="25">
        <v>55</v>
      </c>
      <c r="E32" s="25">
        <v>55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432</v>
      </c>
      <c r="E33" s="25">
        <v>432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60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111</v>
      </c>
      <c r="D11" s="25">
        <v>111</v>
      </c>
      <c r="E11" s="25">
        <v>111</v>
      </c>
    </row>
    <row r="12" spans="1:7" ht="25.5">
      <c r="A12" s="10" t="s">
        <v>24</v>
      </c>
      <c r="B12" s="38" t="s">
        <v>2</v>
      </c>
      <c r="C12" s="30">
        <f t="shared" ref="C12:D12" si="0">(C13-C32)/C11</f>
        <v>617.47747747747746</v>
      </c>
      <c r="D12" s="30">
        <f t="shared" si="0"/>
        <v>162.03603603603602</v>
      </c>
      <c r="E12" s="30">
        <f t="shared" ref="E12" si="1">(E13-E32)/E11</f>
        <v>162.03333333333333</v>
      </c>
    </row>
    <row r="13" spans="1:7" ht="25.5">
      <c r="A13" s="5" t="s">
        <v>11</v>
      </c>
      <c r="B13" s="38" t="s">
        <v>2</v>
      </c>
      <c r="C13" s="30">
        <f>C15+C29+C30+C31+C32+C33</f>
        <v>68790</v>
      </c>
      <c r="D13" s="30">
        <f>D15+D29+D30+D31+D32+D33</f>
        <v>18129</v>
      </c>
      <c r="E13" s="30">
        <f>E15+E29+E30+E31+E32+E33</f>
        <v>18128.7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59912</v>
      </c>
      <c r="D15" s="30">
        <f t="shared" ref="D15:E15" si="3">D17+D20+D23+D26</f>
        <v>15886</v>
      </c>
      <c r="E15" s="30">
        <f t="shared" si="3"/>
        <v>15885.7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4428</v>
      </c>
      <c r="D17" s="26">
        <v>1484</v>
      </c>
      <c r="E17" s="26">
        <v>1484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123000</v>
      </c>
      <c r="D19" s="30">
        <f>D17*1000/3/D18</f>
        <v>164888.88888888891</v>
      </c>
      <c r="E19" s="30">
        <f>E17*1000/3/E18</f>
        <v>164888.88888888891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27568</v>
      </c>
      <c r="D20" s="30">
        <v>7416</v>
      </c>
      <c r="E20" s="30">
        <v>7415.7</v>
      </c>
      <c r="F20" s="33"/>
      <c r="G20" s="33"/>
    </row>
    <row r="21" spans="1:7">
      <c r="A21" s="10" t="s">
        <v>4</v>
      </c>
      <c r="B21" s="40" t="s">
        <v>3</v>
      </c>
      <c r="C21" s="32">
        <v>19</v>
      </c>
      <c r="D21" s="32">
        <v>19</v>
      </c>
      <c r="E21" s="32">
        <v>19</v>
      </c>
    </row>
    <row r="22" spans="1:7" ht="21.95" customHeight="1">
      <c r="A22" s="10" t="s">
        <v>26</v>
      </c>
      <c r="B22" s="38" t="s">
        <v>27</v>
      </c>
      <c r="C22" s="30">
        <f>C20/C21/12*1000</f>
        <v>120912.2807017544</v>
      </c>
      <c r="D22" s="30">
        <f>D20*1000/3/D21</f>
        <v>130105.26315789473</v>
      </c>
      <c r="E22" s="30">
        <f>E20*1000/3/E21</f>
        <v>130100</v>
      </c>
    </row>
    <row r="23" spans="1:7" ht="39">
      <c r="A23" s="14" t="s">
        <v>25</v>
      </c>
      <c r="B23" s="38" t="s">
        <v>2</v>
      </c>
      <c r="C23" s="30">
        <v>7592</v>
      </c>
      <c r="D23" s="30">
        <v>1705</v>
      </c>
      <c r="E23" s="30">
        <v>1705</v>
      </c>
    </row>
    <row r="24" spans="1:7">
      <c r="A24" s="10" t="s">
        <v>4</v>
      </c>
      <c r="B24" s="40" t="s">
        <v>3</v>
      </c>
      <c r="C24" s="32">
        <v>8</v>
      </c>
      <c r="D24" s="32">
        <v>6</v>
      </c>
      <c r="E24" s="32">
        <v>6</v>
      </c>
    </row>
    <row r="25" spans="1:7" ht="21.95" customHeight="1">
      <c r="A25" s="10" t="s">
        <v>26</v>
      </c>
      <c r="B25" s="38" t="s">
        <v>27</v>
      </c>
      <c r="C25" s="30">
        <f>C23/C24/12*1000</f>
        <v>79083.333333333328</v>
      </c>
      <c r="D25" s="30">
        <f>D23*1000/3/D24</f>
        <v>94722.222222222234</v>
      </c>
      <c r="E25" s="30">
        <f>E23*1000/3/E24</f>
        <v>94722.222222222234</v>
      </c>
    </row>
    <row r="26" spans="1:7" ht="25.5">
      <c r="A26" s="7" t="s">
        <v>23</v>
      </c>
      <c r="B26" s="38" t="s">
        <v>2</v>
      </c>
      <c r="C26" s="30">
        <v>20324</v>
      </c>
      <c r="D26" s="30">
        <v>5281</v>
      </c>
      <c r="E26" s="30">
        <v>5281</v>
      </c>
    </row>
    <row r="27" spans="1:7">
      <c r="A27" s="10" t="s">
        <v>4</v>
      </c>
      <c r="B27" s="40" t="s">
        <v>3</v>
      </c>
      <c r="C27" s="32">
        <v>28</v>
      </c>
      <c r="D27" s="32">
        <v>28</v>
      </c>
      <c r="E27" s="32">
        <v>28</v>
      </c>
    </row>
    <row r="28" spans="1:7" ht="21.95" customHeight="1">
      <c r="A28" s="10" t="s">
        <v>26</v>
      </c>
      <c r="B28" s="38" t="s">
        <v>27</v>
      </c>
      <c r="C28" s="30">
        <f>C26/C27/12*1000</f>
        <v>60488.095238095244</v>
      </c>
      <c r="D28" s="30">
        <f>D26*1000/3/D27</f>
        <v>62869.047619047618</v>
      </c>
      <c r="E28" s="30">
        <f>E26*1000/3/E27</f>
        <v>62869.047619047618</v>
      </c>
    </row>
    <row r="29" spans="1:7" ht="25.5">
      <c r="A29" s="5" t="s">
        <v>5</v>
      </c>
      <c r="B29" s="38" t="s">
        <v>2</v>
      </c>
      <c r="C29" s="25">
        <v>5928</v>
      </c>
      <c r="D29" s="25">
        <v>1596</v>
      </c>
      <c r="E29" s="25">
        <v>1596</v>
      </c>
    </row>
    <row r="30" spans="1:7" ht="36.75">
      <c r="A30" s="12" t="s">
        <v>6</v>
      </c>
      <c r="B30" s="38" t="s">
        <v>2</v>
      </c>
      <c r="C30" s="25">
        <v>1200</v>
      </c>
      <c r="D30" s="25">
        <v>182</v>
      </c>
      <c r="E30" s="25">
        <v>182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250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322</v>
      </c>
      <c r="E33" s="25">
        <v>322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61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66</v>
      </c>
      <c r="D11" s="25">
        <v>66</v>
      </c>
      <c r="E11" s="25">
        <v>66</v>
      </c>
    </row>
    <row r="12" spans="1:7" ht="25.5">
      <c r="A12" s="10" t="s">
        <v>24</v>
      </c>
      <c r="B12" s="38" t="s">
        <v>2</v>
      </c>
      <c r="C12" s="30">
        <f t="shared" ref="C12" si="0">(C13-C32)/C11</f>
        <v>809.15151515151513</v>
      </c>
      <c r="D12" s="30">
        <f t="shared" ref="D12" si="1">(D13-D32)/D11</f>
        <v>218.81818181818181</v>
      </c>
      <c r="E12" s="30">
        <f t="shared" ref="E12" si="2">(E13-E32)/E11</f>
        <v>218.81060606060606</v>
      </c>
    </row>
    <row r="13" spans="1:7" ht="25.5">
      <c r="A13" s="5" t="s">
        <v>11</v>
      </c>
      <c r="B13" s="38" t="s">
        <v>2</v>
      </c>
      <c r="C13" s="30">
        <f>C15+C29+C30+C31+C32+C33</f>
        <v>53654</v>
      </c>
      <c r="D13" s="30">
        <f>D15+D29+D30+D31+D32+D33</f>
        <v>14585</v>
      </c>
      <c r="E13" s="30">
        <f>E15+E29+E30+E31+E32+E33</f>
        <v>14584.5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44804</v>
      </c>
      <c r="D15" s="30">
        <f t="shared" ref="D15:E15" si="4">D17+D20+D23+D26</f>
        <v>12265</v>
      </c>
      <c r="E15" s="30">
        <f t="shared" si="4"/>
        <v>12264.9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2808</v>
      </c>
      <c r="D17" s="26">
        <v>1481</v>
      </c>
      <c r="E17" s="26">
        <v>1481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117000</v>
      </c>
      <c r="D19" s="30">
        <f>D17*1000/3/D18</f>
        <v>164555.55555555556</v>
      </c>
      <c r="E19" s="30">
        <f>E17*1000/3/E18</f>
        <v>164555.55555555556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24348</v>
      </c>
      <c r="D20" s="30">
        <v>6242</v>
      </c>
      <c r="E20" s="30">
        <v>6241.9</v>
      </c>
      <c r="F20" s="33"/>
      <c r="G20" s="33"/>
    </row>
    <row r="21" spans="1:7">
      <c r="A21" s="10" t="s">
        <v>4</v>
      </c>
      <c r="B21" s="40" t="s">
        <v>3</v>
      </c>
      <c r="C21" s="32">
        <v>16</v>
      </c>
      <c r="D21" s="32">
        <v>14</v>
      </c>
      <c r="E21" s="32">
        <v>14</v>
      </c>
    </row>
    <row r="22" spans="1:7" ht="21.95" customHeight="1">
      <c r="A22" s="10" t="s">
        <v>26</v>
      </c>
      <c r="B22" s="38" t="s">
        <v>27</v>
      </c>
      <c r="C22" s="30">
        <f>C20/C21/12*1000</f>
        <v>126812.5</v>
      </c>
      <c r="D22" s="30">
        <f>D20*1000/3/D21</f>
        <v>148619.04761904763</v>
      </c>
      <c r="E22" s="30">
        <f>E20*1000/3/E21</f>
        <v>148616.66666666666</v>
      </c>
    </row>
    <row r="23" spans="1:7" ht="39">
      <c r="A23" s="14" t="s">
        <v>25</v>
      </c>
      <c r="B23" s="38" t="s">
        <v>2</v>
      </c>
      <c r="C23" s="30">
        <v>5640</v>
      </c>
      <c r="D23" s="30">
        <v>1878</v>
      </c>
      <c r="E23" s="30">
        <v>1878</v>
      </c>
    </row>
    <row r="24" spans="1:7">
      <c r="A24" s="10" t="s">
        <v>4</v>
      </c>
      <c r="B24" s="40" t="s">
        <v>3</v>
      </c>
      <c r="C24" s="32">
        <v>6.5</v>
      </c>
      <c r="D24" s="32">
        <v>6.5</v>
      </c>
      <c r="E24" s="32">
        <v>6.5</v>
      </c>
    </row>
    <row r="25" spans="1:7" ht="21.95" customHeight="1">
      <c r="A25" s="10" t="s">
        <v>26</v>
      </c>
      <c r="B25" s="38" t="s">
        <v>27</v>
      </c>
      <c r="C25" s="30">
        <f>C23/C24/12*1000</f>
        <v>72307.692307692312</v>
      </c>
      <c r="D25" s="30">
        <f>D23*1000/3/D24</f>
        <v>96307.692307692312</v>
      </c>
      <c r="E25" s="30">
        <f>E23*1000/3/E24</f>
        <v>96307.692307692312</v>
      </c>
    </row>
    <row r="26" spans="1:7" ht="25.5">
      <c r="A26" s="7" t="s">
        <v>23</v>
      </c>
      <c r="B26" s="38" t="s">
        <v>2</v>
      </c>
      <c r="C26" s="30">
        <v>12008</v>
      </c>
      <c r="D26" s="30">
        <v>2664</v>
      </c>
      <c r="E26" s="30">
        <v>2664</v>
      </c>
    </row>
    <row r="27" spans="1:7">
      <c r="A27" s="10" t="s">
        <v>4</v>
      </c>
      <c r="B27" s="40" t="s">
        <v>3</v>
      </c>
      <c r="C27" s="32">
        <v>17</v>
      </c>
      <c r="D27" s="32">
        <v>15</v>
      </c>
      <c r="E27" s="32">
        <v>15</v>
      </c>
    </row>
    <row r="28" spans="1:7" ht="21.95" customHeight="1">
      <c r="A28" s="10" t="s">
        <v>26</v>
      </c>
      <c r="B28" s="38" t="s">
        <v>27</v>
      </c>
      <c r="C28" s="30">
        <f>C26/C27/12*1000</f>
        <v>58862.745098039217</v>
      </c>
      <c r="D28" s="30">
        <f>D26*1000/3/D27</f>
        <v>59200</v>
      </c>
      <c r="E28" s="30">
        <f>E26*1000/3/E27</f>
        <v>59200</v>
      </c>
    </row>
    <row r="29" spans="1:7" ht="25.5">
      <c r="A29" s="5" t="s">
        <v>5</v>
      </c>
      <c r="B29" s="38" t="s">
        <v>2</v>
      </c>
      <c r="C29" s="26">
        <v>4600</v>
      </c>
      <c r="D29" s="26">
        <v>1233</v>
      </c>
      <c r="E29" s="26">
        <v>1232.5999999999999</v>
      </c>
    </row>
    <row r="30" spans="1:7" ht="36.75">
      <c r="A30" s="12" t="s">
        <v>6</v>
      </c>
      <c r="B30" s="38" t="s">
        <v>2</v>
      </c>
      <c r="C30" s="25">
        <v>2500</v>
      </c>
      <c r="D30" s="25">
        <v>522</v>
      </c>
      <c r="E30" s="25">
        <v>522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250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422</v>
      </c>
      <c r="E33" s="25">
        <v>422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62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8" t="s">
        <v>2</v>
      </c>
      <c r="C12" s="30">
        <f t="shared" ref="C12" si="0">(C13-C32)/C11</f>
        <v>1406.56</v>
      </c>
      <c r="D12" s="30">
        <f t="shared" ref="D12" si="1">(D13-D32)/D11</f>
        <v>372.28</v>
      </c>
      <c r="E12" s="30">
        <f t="shared" ref="E12" si="2">(E13-E32)/E11</f>
        <v>372.20799999999997</v>
      </c>
    </row>
    <row r="13" spans="1:7" ht="25.5">
      <c r="A13" s="5" t="s">
        <v>11</v>
      </c>
      <c r="B13" s="38" t="s">
        <v>2</v>
      </c>
      <c r="C13" s="30">
        <f>C15+C29+C30+C31+C32+C33</f>
        <v>35314</v>
      </c>
      <c r="D13" s="30">
        <f>D15+D29+D30+D31+D32+D33</f>
        <v>9343</v>
      </c>
      <c r="E13" s="30">
        <f>E15+E29+E30+E31+E32+E33</f>
        <v>9341.1999999999989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29984</v>
      </c>
      <c r="D15" s="30">
        <f t="shared" ref="D15:E15" si="4">D17+D20+D23+D26</f>
        <v>7935</v>
      </c>
      <c r="E15" s="30">
        <f t="shared" si="4"/>
        <v>7933.9</v>
      </c>
    </row>
    <row r="16" spans="1:7">
      <c r="A16" s="8" t="s">
        <v>1</v>
      </c>
      <c r="B16" s="39"/>
      <c r="C16" s="30"/>
      <c r="D16" s="30"/>
      <c r="E16" s="30"/>
    </row>
    <row r="17" spans="1:6" s="18" customFormat="1" ht="25.5">
      <c r="A17" s="20" t="s">
        <v>30</v>
      </c>
      <c r="B17" s="38" t="s">
        <v>2</v>
      </c>
      <c r="C17" s="26">
        <v>2740</v>
      </c>
      <c r="D17" s="26">
        <v>799</v>
      </c>
      <c r="E17" s="26">
        <v>798.3</v>
      </c>
      <c r="F17" s="33"/>
    </row>
    <row r="18" spans="1:6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114166.66666666667</v>
      </c>
      <c r="D19" s="30">
        <f>D17*1000/3/D18</f>
        <v>133166.66666666666</v>
      </c>
      <c r="E19" s="30">
        <f>E17*1000/3/E18</f>
        <v>133050</v>
      </c>
      <c r="F19" s="33"/>
    </row>
    <row r="20" spans="1:6" s="18" customFormat="1" ht="25.5">
      <c r="A20" s="20" t="s">
        <v>31</v>
      </c>
      <c r="B20" s="38" t="s">
        <v>2</v>
      </c>
      <c r="C20" s="30">
        <v>13580</v>
      </c>
      <c r="D20" s="30">
        <v>4541</v>
      </c>
      <c r="E20" s="30">
        <v>4540.7</v>
      </c>
      <c r="F20" s="33"/>
    </row>
    <row r="21" spans="1:6">
      <c r="A21" s="10" t="s">
        <v>4</v>
      </c>
      <c r="B21" s="40" t="s">
        <v>3</v>
      </c>
      <c r="C21" s="32">
        <v>9</v>
      </c>
      <c r="D21" s="32">
        <v>9.5</v>
      </c>
      <c r="E21" s="32">
        <v>9.5</v>
      </c>
    </row>
    <row r="22" spans="1:6" ht="21.95" customHeight="1">
      <c r="A22" s="10" t="s">
        <v>26</v>
      </c>
      <c r="B22" s="38" t="s">
        <v>27</v>
      </c>
      <c r="C22" s="30">
        <f>C20/C21/12*1000</f>
        <v>125740.74074074074</v>
      </c>
      <c r="D22" s="30">
        <f>D20*1000/3/D21</f>
        <v>159333.33333333334</v>
      </c>
      <c r="E22" s="30">
        <f>E20*1000/3/E21</f>
        <v>159322.80701754388</v>
      </c>
    </row>
    <row r="23" spans="1:6" ht="39">
      <c r="A23" s="14" t="s">
        <v>25</v>
      </c>
      <c r="B23" s="38" t="s">
        <v>2</v>
      </c>
      <c r="C23" s="30">
        <v>3012</v>
      </c>
      <c r="D23" s="30">
        <v>594</v>
      </c>
      <c r="E23" s="30">
        <v>593.79999999999995</v>
      </c>
    </row>
    <row r="24" spans="1:6">
      <c r="A24" s="10" t="s">
        <v>4</v>
      </c>
      <c r="B24" s="40" t="s">
        <v>3</v>
      </c>
      <c r="C24" s="32">
        <v>3.5</v>
      </c>
      <c r="D24" s="32">
        <v>2</v>
      </c>
      <c r="E24" s="32">
        <v>2</v>
      </c>
    </row>
    <row r="25" spans="1:6" ht="21.95" customHeight="1">
      <c r="A25" s="10" t="s">
        <v>26</v>
      </c>
      <c r="B25" s="38" t="s">
        <v>27</v>
      </c>
      <c r="C25" s="30">
        <f>C23/C24/12*1000</f>
        <v>71714.28571428571</v>
      </c>
      <c r="D25" s="30">
        <f>D23*1000/3/D24</f>
        <v>99000</v>
      </c>
      <c r="E25" s="30">
        <f>E23*1000/3/E24</f>
        <v>98966.666666666672</v>
      </c>
    </row>
    <row r="26" spans="1:6" ht="25.5">
      <c r="A26" s="7" t="s">
        <v>23</v>
      </c>
      <c r="B26" s="38" t="s">
        <v>2</v>
      </c>
      <c r="C26" s="30">
        <v>10652</v>
      </c>
      <c r="D26" s="30">
        <v>2001</v>
      </c>
      <c r="E26" s="30">
        <v>2001.1</v>
      </c>
    </row>
    <row r="27" spans="1:6">
      <c r="A27" s="10" t="s">
        <v>4</v>
      </c>
      <c r="B27" s="40" t="s">
        <v>3</v>
      </c>
      <c r="C27" s="32">
        <v>16</v>
      </c>
      <c r="D27" s="32">
        <v>11.5</v>
      </c>
      <c r="E27" s="32">
        <v>11.5</v>
      </c>
    </row>
    <row r="28" spans="1:6" ht="21.95" customHeight="1">
      <c r="A28" s="10" t="s">
        <v>26</v>
      </c>
      <c r="B28" s="38" t="s">
        <v>27</v>
      </c>
      <c r="C28" s="30">
        <f>C26/C27/12*1000</f>
        <v>55479.166666666664</v>
      </c>
      <c r="D28" s="30">
        <f>D26*1000/3/D27</f>
        <v>58000</v>
      </c>
      <c r="E28" s="30">
        <f>E26*1000/3/E27</f>
        <v>58002.89855072464</v>
      </c>
    </row>
    <row r="29" spans="1:6" ht="25.5">
      <c r="A29" s="5" t="s">
        <v>5</v>
      </c>
      <c r="B29" s="38" t="s">
        <v>2</v>
      </c>
      <c r="C29" s="30">
        <v>3060</v>
      </c>
      <c r="D29" s="30">
        <v>798</v>
      </c>
      <c r="E29" s="30">
        <v>797.3</v>
      </c>
    </row>
    <row r="30" spans="1:6" ht="36.75">
      <c r="A30" s="12" t="s">
        <v>6</v>
      </c>
      <c r="B30" s="38" t="s">
        <v>2</v>
      </c>
      <c r="C30" s="25">
        <v>1800</v>
      </c>
      <c r="D30" s="25">
        <v>403</v>
      </c>
      <c r="E30" s="25">
        <v>403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150</v>
      </c>
      <c r="D32" s="25">
        <v>36</v>
      </c>
      <c r="E32" s="25">
        <v>36</v>
      </c>
    </row>
    <row r="33" spans="1:5" ht="38.25" customHeight="1">
      <c r="A33" s="12" t="s">
        <v>9</v>
      </c>
      <c r="B33" s="38" t="s">
        <v>2</v>
      </c>
      <c r="C33" s="25">
        <v>320</v>
      </c>
      <c r="D33" s="25">
        <v>171</v>
      </c>
      <c r="E33" s="25">
        <v>171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I9" sqref="I9"/>
    </sheetView>
  </sheetViews>
  <sheetFormatPr defaultColWidth="9.140625" defaultRowHeight="20.25"/>
  <cols>
    <col min="1" max="1" width="69.42578125" style="2" customWidth="1"/>
    <col min="2" max="2" width="9.140625" style="34"/>
    <col min="3" max="4" width="14.140625" style="35" customWidth="1"/>
    <col min="5" max="5" width="13.140625" style="35" customWidth="1"/>
    <col min="6" max="7" width="12" style="33" customWidth="1"/>
    <col min="8" max="8" width="9.140625" style="33"/>
    <col min="9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69</v>
      </c>
      <c r="B2" s="50"/>
      <c r="C2" s="50"/>
      <c r="D2" s="50"/>
      <c r="E2" s="50"/>
    </row>
    <row r="3" spans="1:7">
      <c r="A3" s="1"/>
    </row>
    <row r="4" spans="1:7" ht="44.25" customHeight="1">
      <c r="A4" s="51" t="s">
        <v>36</v>
      </c>
      <c r="B4" s="51"/>
      <c r="C4" s="51"/>
      <c r="D4" s="51"/>
      <c r="E4" s="51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34</v>
      </c>
      <c r="D9" s="57"/>
      <c r="E9" s="57"/>
    </row>
    <row r="10" spans="1:7" ht="40.5">
      <c r="A10" s="53"/>
      <c r="B10" s="56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382</v>
      </c>
      <c r="D11" s="30">
        <v>382</v>
      </c>
      <c r="E11" s="30">
        <v>382</v>
      </c>
    </row>
    <row r="12" spans="1:7" ht="25.5">
      <c r="A12" s="10" t="s">
        <v>24</v>
      </c>
      <c r="B12" s="38" t="s">
        <v>2</v>
      </c>
      <c r="C12" s="30">
        <f t="shared" ref="C12" si="0">(C13-C32)/C11</f>
        <v>223.55497382198953</v>
      </c>
      <c r="D12" s="30">
        <f t="shared" ref="D12:E12" si="1">(D13-D32)/D11</f>
        <v>84.994240837696339</v>
      </c>
      <c r="E12" s="30">
        <f t="shared" si="1"/>
        <v>84.988743455497371</v>
      </c>
    </row>
    <row r="13" spans="1:7" ht="25.5">
      <c r="A13" s="5" t="s">
        <v>11</v>
      </c>
      <c r="B13" s="38" t="s">
        <v>2</v>
      </c>
      <c r="C13" s="30">
        <f>C15+C29+C30+C31+C32+C33</f>
        <v>85648</v>
      </c>
      <c r="D13" s="30">
        <f>D15+D29+D30+D31+D32+D33</f>
        <v>32484.799999999999</v>
      </c>
      <c r="E13" s="30">
        <f>E15+E29+E30+E31+E32+E33</f>
        <v>32482.699999999997</v>
      </c>
      <c r="G13" s="35"/>
    </row>
    <row r="14" spans="1:7">
      <c r="A14" s="8" t="s">
        <v>0</v>
      </c>
      <c r="B14" s="3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38" t="s">
        <v>2</v>
      </c>
      <c r="C15" s="30">
        <f t="shared" ref="C15:D15" si="3">C17+C20+C23+C26</f>
        <v>72008</v>
      </c>
      <c r="D15" s="30">
        <f t="shared" si="3"/>
        <v>28617.8</v>
      </c>
      <c r="E15" s="49">
        <f>E17+E20+E23+E26</f>
        <v>28616.6</v>
      </c>
    </row>
    <row r="16" spans="1:7">
      <c r="A16" s="8" t="s">
        <v>1</v>
      </c>
      <c r="B16" s="39"/>
      <c r="C16" s="26"/>
      <c r="D16" s="26"/>
      <c r="E16" s="26"/>
    </row>
    <row r="17" spans="1:8" s="18" customFormat="1" ht="25.5">
      <c r="A17" s="20" t="s">
        <v>30</v>
      </c>
      <c r="B17" s="38" t="s">
        <v>2</v>
      </c>
      <c r="C17" s="26">
        <v>4800</v>
      </c>
      <c r="D17" s="26">
        <v>3062.8</v>
      </c>
      <c r="E17" s="49">
        <v>3062.8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26">
        <v>5</v>
      </c>
      <c r="D18" s="26">
        <v>6</v>
      </c>
      <c r="E18" s="30">
        <v>6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C17*1000/12/C18</f>
        <v>80000</v>
      </c>
      <c r="D19" s="30">
        <f>D17*1000/3/D18</f>
        <v>170155.55555555556</v>
      </c>
      <c r="E19" s="30">
        <f>E17*1000/3/E18</f>
        <v>170155.55555555556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26">
        <v>48000</v>
      </c>
      <c r="D20" s="26">
        <v>18213</v>
      </c>
      <c r="E20" s="49">
        <v>18212.5</v>
      </c>
      <c r="F20" s="33"/>
      <c r="G20" s="33"/>
      <c r="H20" s="33"/>
    </row>
    <row r="21" spans="1:8">
      <c r="A21" s="10" t="s">
        <v>4</v>
      </c>
      <c r="B21" s="40" t="s">
        <v>3</v>
      </c>
      <c r="C21" s="26">
        <v>35</v>
      </c>
      <c r="D21" s="26">
        <v>35</v>
      </c>
      <c r="E21" s="30">
        <v>35</v>
      </c>
    </row>
    <row r="22" spans="1:8" ht="21.95" customHeight="1">
      <c r="A22" s="10" t="s">
        <v>26</v>
      </c>
      <c r="B22" s="38" t="s">
        <v>27</v>
      </c>
      <c r="C22" s="30">
        <f>C20*1000/12/C21</f>
        <v>114285.71428571429</v>
      </c>
      <c r="D22" s="30">
        <v>135192</v>
      </c>
      <c r="E22" s="30">
        <f>E20/3/E21*1000</f>
        <v>173452.38095238095</v>
      </c>
    </row>
    <row r="23" spans="1:8" ht="39">
      <c r="A23" s="14" t="s">
        <v>25</v>
      </c>
      <c r="B23" s="38" t="s">
        <v>2</v>
      </c>
      <c r="C23" s="26">
        <v>5200</v>
      </c>
      <c r="D23" s="26">
        <v>2943</v>
      </c>
      <c r="E23" s="49">
        <v>2942.6</v>
      </c>
    </row>
    <row r="24" spans="1:8">
      <c r="A24" s="10" t="s">
        <v>4</v>
      </c>
      <c r="B24" s="40" t="s">
        <v>3</v>
      </c>
      <c r="C24" s="26">
        <v>7</v>
      </c>
      <c r="D24" s="26">
        <v>7</v>
      </c>
      <c r="E24" s="30">
        <v>7</v>
      </c>
    </row>
    <row r="25" spans="1:8" ht="21.95" customHeight="1">
      <c r="A25" s="10" t="s">
        <v>26</v>
      </c>
      <c r="B25" s="38" t="s">
        <v>27</v>
      </c>
      <c r="C25" s="30">
        <f>C23*1000/12/C24</f>
        <v>61904.761904761901</v>
      </c>
      <c r="D25" s="30">
        <f>D23*1000/3/D24</f>
        <v>140142.85714285713</v>
      </c>
      <c r="E25" s="30">
        <f>E23/E24/3*1000</f>
        <v>140123.80952380953</v>
      </c>
    </row>
    <row r="26" spans="1:8" ht="25.5">
      <c r="A26" s="7" t="s">
        <v>23</v>
      </c>
      <c r="B26" s="38" t="s">
        <v>2</v>
      </c>
      <c r="C26" s="26">
        <v>14008</v>
      </c>
      <c r="D26" s="26">
        <v>4399</v>
      </c>
      <c r="E26" s="49">
        <v>4398.7</v>
      </c>
    </row>
    <row r="27" spans="1:8">
      <c r="A27" s="10" t="s">
        <v>4</v>
      </c>
      <c r="B27" s="40" t="s">
        <v>3</v>
      </c>
      <c r="C27" s="26">
        <v>22</v>
      </c>
      <c r="D27" s="26">
        <v>22</v>
      </c>
      <c r="E27" s="30">
        <v>22</v>
      </c>
    </row>
    <row r="28" spans="1:8" ht="21.95" customHeight="1">
      <c r="A28" s="10" t="s">
        <v>26</v>
      </c>
      <c r="B28" s="38" t="s">
        <v>27</v>
      </c>
      <c r="C28" s="30">
        <f>C26*1000/12/C27</f>
        <v>53060.606060606056</v>
      </c>
      <c r="D28" s="30">
        <f>D26*1000/3/D27</f>
        <v>66651.515151515152</v>
      </c>
      <c r="E28" s="30">
        <f>E26/3/E27*1000</f>
        <v>66646.969696969696</v>
      </c>
    </row>
    <row r="29" spans="1:8" ht="25.5">
      <c r="A29" s="5" t="s">
        <v>5</v>
      </c>
      <c r="B29" s="38" t="s">
        <v>2</v>
      </c>
      <c r="C29" s="30">
        <v>8280</v>
      </c>
      <c r="D29" s="30">
        <v>2091</v>
      </c>
      <c r="E29" s="30">
        <v>2090.1</v>
      </c>
    </row>
    <row r="30" spans="1:8" ht="36.75">
      <c r="A30" s="12" t="s">
        <v>6</v>
      </c>
      <c r="B30" s="38" t="s">
        <v>2</v>
      </c>
      <c r="C30" s="30">
        <v>3610</v>
      </c>
      <c r="D30" s="30">
        <v>871</v>
      </c>
      <c r="E30" s="30">
        <v>871</v>
      </c>
    </row>
    <row r="31" spans="1:8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38" t="s">
        <v>2</v>
      </c>
      <c r="C32" s="30">
        <v>250</v>
      </c>
      <c r="D32" s="30">
        <v>17</v>
      </c>
      <c r="E32" s="30">
        <v>17</v>
      </c>
    </row>
    <row r="33" spans="1:5" ht="38.25" customHeight="1">
      <c r="A33" s="12" t="s">
        <v>9</v>
      </c>
      <c r="B33" s="38" t="s">
        <v>2</v>
      </c>
      <c r="C33" s="30">
        <v>1500</v>
      </c>
      <c r="D33" s="30">
        <v>888</v>
      </c>
      <c r="E33" s="30">
        <v>888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F15" sqref="F15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5" customHeight="1">
      <c r="A4" s="58" t="s">
        <v>63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64</v>
      </c>
      <c r="D9" s="57"/>
      <c r="E9" s="57"/>
    </row>
    <row r="10" spans="1:7" ht="40.5">
      <c r="A10" s="53"/>
      <c r="B10" s="56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241</v>
      </c>
      <c r="D11" s="25">
        <v>241</v>
      </c>
      <c r="E11" s="25">
        <v>241</v>
      </c>
    </row>
    <row r="12" spans="1:7" ht="25.5">
      <c r="A12" s="10" t="s">
        <v>24</v>
      </c>
      <c r="B12" s="38" t="s">
        <v>2</v>
      </c>
      <c r="C12" s="30">
        <f t="shared" ref="C12" si="0">(C13-C32)/C11</f>
        <v>374.20746887966806</v>
      </c>
      <c r="D12" s="30">
        <f t="shared" ref="D12" si="1">(D13-D32)/D11</f>
        <v>132.14937759336101</v>
      </c>
      <c r="E12" s="30">
        <f t="shared" ref="E12" si="2">(E13-E32)/E11</f>
        <v>132.13983402489626</v>
      </c>
    </row>
    <row r="13" spans="1:7" ht="25.5">
      <c r="A13" s="5" t="s">
        <v>11</v>
      </c>
      <c r="B13" s="38" t="s">
        <v>2</v>
      </c>
      <c r="C13" s="30">
        <f>C15+C29+C30+C31+C32+C33</f>
        <v>90634</v>
      </c>
      <c r="D13" s="30">
        <f>D15+D29+D30+D31+D32+D33</f>
        <v>32148</v>
      </c>
      <c r="E13" s="30">
        <f>E15+E29+E30+E31+E32+E33</f>
        <v>32145.7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77540</v>
      </c>
      <c r="D15" s="30">
        <f t="shared" ref="D15:E15" si="4">D17+D20+D23+D26</f>
        <v>27587</v>
      </c>
      <c r="E15" s="30">
        <f t="shared" si="4"/>
        <v>27585.4</v>
      </c>
    </row>
    <row r="16" spans="1:7">
      <c r="A16" s="8" t="s">
        <v>1</v>
      </c>
      <c r="B16" s="39"/>
      <c r="C16" s="30"/>
      <c r="D16" s="30"/>
      <c r="E16" s="30"/>
    </row>
    <row r="17" spans="1:6" s="18" customFormat="1" ht="25.5">
      <c r="A17" s="20" t="s">
        <v>30</v>
      </c>
      <c r="B17" s="38" t="s">
        <v>2</v>
      </c>
      <c r="C17" s="26">
        <v>4324</v>
      </c>
      <c r="D17" s="26">
        <v>2674</v>
      </c>
      <c r="E17" s="30">
        <v>2674</v>
      </c>
      <c r="F17" s="33"/>
    </row>
    <row r="18" spans="1:6" s="18" customFormat="1">
      <c r="A18" s="21" t="s">
        <v>4</v>
      </c>
      <c r="B18" s="40" t="s">
        <v>3</v>
      </c>
      <c r="C18" s="26">
        <v>4</v>
      </c>
      <c r="D18" s="26">
        <v>6</v>
      </c>
      <c r="E18" s="32">
        <v>6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90083.333333333328</v>
      </c>
      <c r="D19" s="30">
        <f>D17*1000/3/D18</f>
        <v>148555.55555555556</v>
      </c>
      <c r="E19" s="30">
        <f>E17*1000/3/E18</f>
        <v>148555.55555555556</v>
      </c>
      <c r="F19" s="33"/>
    </row>
    <row r="20" spans="1:6" s="18" customFormat="1" ht="25.5">
      <c r="A20" s="20" t="s">
        <v>31</v>
      </c>
      <c r="B20" s="38" t="s">
        <v>2</v>
      </c>
      <c r="C20" s="30">
        <v>50180</v>
      </c>
      <c r="D20" s="30">
        <v>18412</v>
      </c>
      <c r="E20" s="30">
        <v>18411.5</v>
      </c>
      <c r="F20" s="33"/>
    </row>
    <row r="21" spans="1:6">
      <c r="A21" s="10" t="s">
        <v>4</v>
      </c>
      <c r="B21" s="40" t="s">
        <v>3</v>
      </c>
      <c r="C21" s="32">
        <v>29</v>
      </c>
      <c r="D21" s="32">
        <v>38</v>
      </c>
      <c r="E21" s="32">
        <v>38</v>
      </c>
    </row>
    <row r="22" spans="1:6" ht="21.95" customHeight="1">
      <c r="A22" s="10" t="s">
        <v>26</v>
      </c>
      <c r="B22" s="38" t="s">
        <v>27</v>
      </c>
      <c r="C22" s="30">
        <f>C20/C21/12*1000</f>
        <v>144195.40229885059</v>
      </c>
      <c r="D22" s="30">
        <f>D20*1000/3/D21</f>
        <v>161508.77192982455</v>
      </c>
      <c r="E22" s="30">
        <f>E20/3/E21*1000</f>
        <v>161504.3859649123</v>
      </c>
    </row>
    <row r="23" spans="1:6" ht="39">
      <c r="A23" s="14" t="s">
        <v>25</v>
      </c>
      <c r="B23" s="38" t="s">
        <v>2</v>
      </c>
      <c r="C23" s="30">
        <v>8356</v>
      </c>
      <c r="D23" s="30">
        <v>825</v>
      </c>
      <c r="E23" s="30">
        <v>824.3</v>
      </c>
    </row>
    <row r="24" spans="1:6">
      <c r="A24" s="10" t="s">
        <v>4</v>
      </c>
      <c r="B24" s="40" t="s">
        <v>3</v>
      </c>
      <c r="C24" s="32">
        <v>6.5</v>
      </c>
      <c r="D24" s="32">
        <v>3</v>
      </c>
      <c r="E24" s="32">
        <v>3</v>
      </c>
    </row>
    <row r="25" spans="1:6" ht="21.95" customHeight="1">
      <c r="A25" s="10" t="s">
        <v>26</v>
      </c>
      <c r="B25" s="38" t="s">
        <v>27</v>
      </c>
      <c r="C25" s="30">
        <f>C23/C24/12*1000</f>
        <v>107128.20512820513</v>
      </c>
      <c r="D25" s="30">
        <f>D23*1000/3/D24</f>
        <v>91666.666666666672</v>
      </c>
      <c r="E25" s="30">
        <f>E23/E24/3*1000</f>
        <v>91588.888888888891</v>
      </c>
    </row>
    <row r="26" spans="1:6" ht="25.5">
      <c r="A26" s="7" t="s">
        <v>23</v>
      </c>
      <c r="B26" s="38" t="s">
        <v>2</v>
      </c>
      <c r="C26" s="30">
        <v>14680</v>
      </c>
      <c r="D26" s="30">
        <v>5676</v>
      </c>
      <c r="E26" s="30">
        <v>5675.6</v>
      </c>
    </row>
    <row r="27" spans="1:6">
      <c r="A27" s="10" t="s">
        <v>4</v>
      </c>
      <c r="B27" s="40" t="s">
        <v>3</v>
      </c>
      <c r="C27" s="32">
        <v>22</v>
      </c>
      <c r="D27" s="32">
        <v>30</v>
      </c>
      <c r="E27" s="32">
        <v>30</v>
      </c>
    </row>
    <row r="28" spans="1:6" ht="21.95" customHeight="1">
      <c r="A28" s="10" t="s">
        <v>26</v>
      </c>
      <c r="B28" s="38" t="s">
        <v>27</v>
      </c>
      <c r="C28" s="30">
        <f>C26/C27/12*1000</f>
        <v>55606.060606060601</v>
      </c>
      <c r="D28" s="30">
        <f>D26*1000/3/D27</f>
        <v>63066.666666666664</v>
      </c>
      <c r="E28" s="30">
        <f>E26/3/E27*1000</f>
        <v>63062.222222222226</v>
      </c>
    </row>
    <row r="29" spans="1:6" ht="25.5">
      <c r="A29" s="5" t="s">
        <v>5</v>
      </c>
      <c r="B29" s="38" t="s">
        <v>2</v>
      </c>
      <c r="C29" s="25">
        <v>8644</v>
      </c>
      <c r="D29" s="25">
        <v>2773</v>
      </c>
      <c r="E29" s="30">
        <v>2772.3</v>
      </c>
    </row>
    <row r="30" spans="1:6" ht="36.75">
      <c r="A30" s="12" t="s">
        <v>6</v>
      </c>
      <c r="B30" s="38" t="s">
        <v>2</v>
      </c>
      <c r="C30" s="25">
        <v>2500</v>
      </c>
      <c r="D30" s="25">
        <v>615</v>
      </c>
      <c r="E30" s="25">
        <v>615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450</v>
      </c>
      <c r="D32" s="25">
        <v>300</v>
      </c>
      <c r="E32" s="25">
        <v>300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873</v>
      </c>
      <c r="E33" s="25">
        <v>873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H8" sqref="H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2.7109375" style="35" customWidth="1"/>
    <col min="6" max="7" width="12" style="33" customWidth="1"/>
    <col min="8" max="8" width="9.140625" style="33"/>
    <col min="9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70</v>
      </c>
      <c r="B2" s="50"/>
      <c r="C2" s="50"/>
      <c r="D2" s="50"/>
      <c r="E2" s="50"/>
    </row>
    <row r="3" spans="1:7">
      <c r="A3" s="1"/>
    </row>
    <row r="4" spans="1:7">
      <c r="A4" s="51" t="s">
        <v>37</v>
      </c>
      <c r="B4" s="51"/>
      <c r="C4" s="51"/>
      <c r="D4" s="51"/>
      <c r="E4" s="51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34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439</v>
      </c>
      <c r="D11" s="30">
        <v>439</v>
      </c>
      <c r="E11" s="30">
        <v>439</v>
      </c>
    </row>
    <row r="12" spans="1:7" ht="25.5">
      <c r="A12" s="10" t="s">
        <v>24</v>
      </c>
      <c r="B12" s="6" t="s">
        <v>2</v>
      </c>
      <c r="C12" s="30">
        <f t="shared" ref="C12" si="0">(C13-C32)/C11</f>
        <v>156.12756264236901</v>
      </c>
      <c r="D12" s="30">
        <f t="shared" ref="D12:E12" si="1">(D13-D32)/D11</f>
        <v>47.572665148063784</v>
      </c>
      <c r="E12" s="30">
        <f t="shared" si="1"/>
        <v>47.572665148063784</v>
      </c>
    </row>
    <row r="13" spans="1:7" ht="25.5">
      <c r="A13" s="5" t="s">
        <v>11</v>
      </c>
      <c r="B13" s="6" t="s">
        <v>2</v>
      </c>
      <c r="C13" s="30">
        <f>C15+C29+C30+C31+C32+C33</f>
        <v>68790</v>
      </c>
      <c r="D13" s="30">
        <f>D15+D29+D30+D31+D32+D33</f>
        <v>21027.4</v>
      </c>
      <c r="E13" s="30">
        <f>E15+E29+E30+E31+E32+E33</f>
        <v>21027.4</v>
      </c>
    </row>
    <row r="14" spans="1:7">
      <c r="A14" s="8" t="s">
        <v>0</v>
      </c>
      <c r="B14" s="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 t="shared" ref="C15:D15" si="3">C17+C20+C23+C26</f>
        <v>59912</v>
      </c>
      <c r="D15" s="30">
        <f t="shared" si="3"/>
        <v>18519.400000000001</v>
      </c>
      <c r="E15" s="30">
        <f>E17+E20+E23+E26</f>
        <v>18519.400000000001</v>
      </c>
    </row>
    <row r="16" spans="1:7">
      <c r="A16" s="8" t="s">
        <v>1</v>
      </c>
      <c r="B16" s="9"/>
      <c r="C16" s="26"/>
      <c r="D16" s="26"/>
      <c r="E16" s="26"/>
    </row>
    <row r="17" spans="1:8" s="18" customFormat="1" ht="25.5">
      <c r="A17" s="20" t="s">
        <v>30</v>
      </c>
      <c r="B17" s="17" t="s">
        <v>2</v>
      </c>
      <c r="C17" s="26">
        <v>4428</v>
      </c>
      <c r="D17" s="26">
        <v>1484</v>
      </c>
      <c r="E17" s="26">
        <v>1484</v>
      </c>
      <c r="F17" s="33"/>
      <c r="G17" s="33"/>
      <c r="H17" s="33"/>
    </row>
    <row r="18" spans="1:8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3"/>
      <c r="G18" s="33"/>
      <c r="H18" s="33"/>
    </row>
    <row r="19" spans="1:8" s="18" customFormat="1" ht="21.95" customHeight="1">
      <c r="A19" s="21" t="s">
        <v>26</v>
      </c>
      <c r="B19" s="17" t="s">
        <v>27</v>
      </c>
      <c r="C19" s="30">
        <f>C17*1000/12/C18</f>
        <v>123000</v>
      </c>
      <c r="D19" s="30">
        <f>D17*1000/3/D18</f>
        <v>164888.88888888891</v>
      </c>
      <c r="E19" s="30">
        <f>E17*1000/3/E18</f>
        <v>164888.88888888891</v>
      </c>
      <c r="F19" s="33"/>
      <c r="G19" s="33"/>
      <c r="H19" s="33"/>
    </row>
    <row r="20" spans="1:8" s="18" customFormat="1" ht="25.5">
      <c r="A20" s="20" t="s">
        <v>31</v>
      </c>
      <c r="B20" s="17" t="s">
        <v>2</v>
      </c>
      <c r="C20" s="26">
        <v>27568</v>
      </c>
      <c r="D20" s="26">
        <v>9408.4</v>
      </c>
      <c r="E20" s="26">
        <v>9408.4</v>
      </c>
      <c r="F20" s="33"/>
      <c r="G20" s="33"/>
      <c r="H20" s="33"/>
    </row>
    <row r="21" spans="1:8" s="18" customFormat="1">
      <c r="A21" s="21" t="s">
        <v>4</v>
      </c>
      <c r="B21" s="22" t="s">
        <v>3</v>
      </c>
      <c r="C21" s="26">
        <v>19</v>
      </c>
      <c r="D21" s="26">
        <v>19</v>
      </c>
      <c r="E21" s="26">
        <v>19</v>
      </c>
      <c r="F21" s="33"/>
      <c r="G21" s="33"/>
      <c r="H21" s="33"/>
    </row>
    <row r="22" spans="1:8" ht="21.95" customHeight="1">
      <c r="A22" s="10" t="s">
        <v>26</v>
      </c>
      <c r="B22" s="6" t="s">
        <v>27</v>
      </c>
      <c r="C22" s="30">
        <f>C20*1000/12/C21</f>
        <v>120912.2807017544</v>
      </c>
      <c r="D22" s="30">
        <f>D20*1000/3/D21</f>
        <v>165059.64912280702</v>
      </c>
      <c r="E22" s="30">
        <f>E20*1000/3/E21</f>
        <v>165059.64912280702</v>
      </c>
    </row>
    <row r="23" spans="1:8" ht="39">
      <c r="A23" s="14" t="s">
        <v>25</v>
      </c>
      <c r="B23" s="6" t="s">
        <v>2</v>
      </c>
      <c r="C23" s="26">
        <v>7592</v>
      </c>
      <c r="D23" s="26">
        <v>2046</v>
      </c>
      <c r="E23" s="26">
        <v>2046</v>
      </c>
    </row>
    <row r="24" spans="1:8">
      <c r="A24" s="10" t="s">
        <v>4</v>
      </c>
      <c r="B24" s="11" t="s">
        <v>3</v>
      </c>
      <c r="C24" s="26">
        <v>8</v>
      </c>
      <c r="D24" s="26">
        <v>6</v>
      </c>
      <c r="E24" s="26">
        <v>6</v>
      </c>
    </row>
    <row r="25" spans="1:8" ht="21.95" customHeight="1">
      <c r="A25" s="10" t="s">
        <v>26</v>
      </c>
      <c r="B25" s="6" t="s">
        <v>27</v>
      </c>
      <c r="C25" s="30">
        <f>C23*1000/12/C24</f>
        <v>79083.333333333328</v>
      </c>
      <c r="D25" s="30">
        <f>D23*1000/3/D24</f>
        <v>113666.66666666667</v>
      </c>
      <c r="E25" s="30">
        <f>E23*1000/3/E24</f>
        <v>113666.66666666667</v>
      </c>
    </row>
    <row r="26" spans="1:8" ht="25.5">
      <c r="A26" s="7" t="s">
        <v>23</v>
      </c>
      <c r="B26" s="6" t="s">
        <v>2</v>
      </c>
      <c r="C26" s="26">
        <v>20324</v>
      </c>
      <c r="D26" s="26">
        <v>5581</v>
      </c>
      <c r="E26" s="26">
        <v>5581</v>
      </c>
    </row>
    <row r="27" spans="1:8">
      <c r="A27" s="10" t="s">
        <v>4</v>
      </c>
      <c r="B27" s="11" t="s">
        <v>3</v>
      </c>
      <c r="C27" s="26">
        <v>28</v>
      </c>
      <c r="D27" s="26">
        <v>28</v>
      </c>
      <c r="E27" s="26">
        <v>28</v>
      </c>
    </row>
    <row r="28" spans="1:8" ht="21.95" customHeight="1">
      <c r="A28" s="10" t="s">
        <v>26</v>
      </c>
      <c r="B28" s="6" t="s">
        <v>27</v>
      </c>
      <c r="C28" s="30">
        <f>C26*1000/12/C27</f>
        <v>60488.095238095244</v>
      </c>
      <c r="D28" s="30">
        <f>D26*1000/3/D27</f>
        <v>66440.476190476184</v>
      </c>
      <c r="E28" s="30">
        <f>E26*1000/3/E27</f>
        <v>66440.476190476184</v>
      </c>
    </row>
    <row r="29" spans="1:8" ht="25.5">
      <c r="A29" s="5" t="s">
        <v>5</v>
      </c>
      <c r="B29" s="6" t="s">
        <v>2</v>
      </c>
      <c r="C29" s="30">
        <v>5928</v>
      </c>
      <c r="D29" s="30">
        <v>1861</v>
      </c>
      <c r="E29" s="30">
        <v>1861</v>
      </c>
    </row>
    <row r="30" spans="1:8" ht="36.75">
      <c r="A30" s="12" t="s">
        <v>6</v>
      </c>
      <c r="B30" s="6" t="s">
        <v>2</v>
      </c>
      <c r="C30" s="30">
        <v>1200</v>
      </c>
      <c r="D30" s="30">
        <v>182</v>
      </c>
      <c r="E30" s="30">
        <v>182</v>
      </c>
    </row>
    <row r="31" spans="1:8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6" t="s">
        <v>2</v>
      </c>
      <c r="C32" s="30">
        <v>250</v>
      </c>
      <c r="D32" s="30">
        <v>143</v>
      </c>
      <c r="E32" s="30">
        <v>143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322</v>
      </c>
      <c r="E33" s="30">
        <v>322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8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42578125" style="41" customWidth="1"/>
    <col min="6" max="7" width="12" style="33" customWidth="1"/>
    <col min="8" max="8" width="9.140625" style="33"/>
    <col min="9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65</v>
      </c>
      <c r="B2" s="50"/>
      <c r="C2" s="50"/>
      <c r="D2" s="50"/>
      <c r="E2" s="50"/>
    </row>
    <row r="3" spans="1:7">
      <c r="A3" s="1"/>
    </row>
    <row r="4" spans="1:7" ht="40.5" customHeight="1">
      <c r="A4" s="58" t="s">
        <v>38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34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771</v>
      </c>
      <c r="D11" s="30">
        <v>771</v>
      </c>
      <c r="E11" s="30">
        <v>771</v>
      </c>
    </row>
    <row r="12" spans="1:7" ht="25.5">
      <c r="A12" s="10" t="s">
        <v>24</v>
      </c>
      <c r="B12" s="6" t="s">
        <v>2</v>
      </c>
      <c r="C12" s="30">
        <f>(C13-C32)/C11</f>
        <v>266.39169909208817</v>
      </c>
      <c r="D12" s="30">
        <f t="shared" ref="D12:E12" si="0">(D13-D32)/D11</f>
        <v>61.621271076523996</v>
      </c>
      <c r="E12" s="30">
        <f t="shared" si="0"/>
        <v>61.619195849546053</v>
      </c>
    </row>
    <row r="13" spans="1:7" ht="25.5">
      <c r="A13" s="5" t="s">
        <v>11</v>
      </c>
      <c r="B13" s="6" t="s">
        <v>2</v>
      </c>
      <c r="C13" s="30">
        <f>C15+C29+C30+C31+C32+C33</f>
        <v>207488</v>
      </c>
      <c r="D13" s="30">
        <f>D15+D29+D30+D31+D32+D33</f>
        <v>48318</v>
      </c>
      <c r="E13" s="30">
        <f>E15+E29+E30+E31+E32+E33</f>
        <v>48316.400000000009</v>
      </c>
    </row>
    <row r="14" spans="1:7">
      <c r="A14" s="8" t="s">
        <v>0</v>
      </c>
      <c r="B14" s="9"/>
      <c r="C14" s="30">
        <v>0</v>
      </c>
      <c r="D14" s="30">
        <f t="shared" ref="D14:D16" si="1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 t="shared" ref="C15:D15" si="2">C17+C20+C23+C26</f>
        <v>160640</v>
      </c>
      <c r="D15" s="30">
        <f t="shared" si="2"/>
        <v>34368</v>
      </c>
      <c r="E15" s="30">
        <f>E17+E20+E23+E26</f>
        <v>34366.600000000006</v>
      </c>
    </row>
    <row r="16" spans="1:7">
      <c r="A16" s="8" t="s">
        <v>1</v>
      </c>
      <c r="B16" s="9"/>
      <c r="C16" s="30">
        <v>0</v>
      </c>
      <c r="D16" s="30">
        <f t="shared" si="1"/>
        <v>0</v>
      </c>
      <c r="E16" s="30">
        <v>0</v>
      </c>
    </row>
    <row r="17" spans="1:8" s="18" customFormat="1" ht="25.5">
      <c r="A17" s="20" t="s">
        <v>30</v>
      </c>
      <c r="B17" s="17" t="s">
        <v>2</v>
      </c>
      <c r="C17" s="30">
        <v>6600</v>
      </c>
      <c r="D17" s="30">
        <v>2101</v>
      </c>
      <c r="E17" s="30">
        <v>2101</v>
      </c>
      <c r="F17" s="33"/>
      <c r="G17" s="33"/>
      <c r="H17" s="33"/>
    </row>
    <row r="18" spans="1:8" s="18" customFormat="1">
      <c r="A18" s="21" t="s">
        <v>4</v>
      </c>
      <c r="B18" s="22" t="s">
        <v>3</v>
      </c>
      <c r="C18" s="32">
        <v>6</v>
      </c>
      <c r="D18" s="30">
        <v>6</v>
      </c>
      <c r="E18" s="30">
        <v>6</v>
      </c>
      <c r="F18" s="33"/>
      <c r="G18" s="33"/>
      <c r="H18" s="33"/>
    </row>
    <row r="19" spans="1:8" s="18" customFormat="1" ht="21.95" customHeight="1">
      <c r="A19" s="21" t="s">
        <v>26</v>
      </c>
      <c r="B19" s="17" t="s">
        <v>27</v>
      </c>
      <c r="C19" s="30">
        <f>C17/C18/12*1000</f>
        <v>91666.666666666672</v>
      </c>
      <c r="D19" s="30">
        <f>D17*1000/3/D18</f>
        <v>116722.22222222223</v>
      </c>
      <c r="E19" s="30">
        <f>E17*1000/3/E18</f>
        <v>116722.22222222223</v>
      </c>
      <c r="F19" s="33"/>
      <c r="G19" s="35"/>
      <c r="H19" s="33"/>
    </row>
    <row r="20" spans="1:8" s="18" customFormat="1" ht="25.5">
      <c r="A20" s="20" t="s">
        <v>31</v>
      </c>
      <c r="B20" s="17" t="s">
        <v>2</v>
      </c>
      <c r="C20" s="30">
        <v>103836</v>
      </c>
      <c r="D20" s="30">
        <v>19059</v>
      </c>
      <c r="E20" s="30">
        <v>19058.400000000001</v>
      </c>
      <c r="F20" s="33"/>
      <c r="G20" s="33"/>
      <c r="H20" s="33"/>
    </row>
    <row r="21" spans="1:8" s="18" customFormat="1">
      <c r="A21" s="21" t="s">
        <v>4</v>
      </c>
      <c r="B21" s="22" t="s">
        <v>3</v>
      </c>
      <c r="C21" s="32">
        <v>63</v>
      </c>
      <c r="D21" s="30">
        <v>57</v>
      </c>
      <c r="E21" s="30">
        <v>57</v>
      </c>
      <c r="F21" s="33"/>
      <c r="G21" s="33"/>
      <c r="H21" s="33"/>
    </row>
    <row r="22" spans="1:8" ht="21.95" customHeight="1">
      <c r="A22" s="10" t="s">
        <v>26</v>
      </c>
      <c r="B22" s="6" t="s">
        <v>27</v>
      </c>
      <c r="C22" s="30">
        <f>C20/C21/12*1000</f>
        <v>137349.20634920636</v>
      </c>
      <c r="D22" s="30">
        <f>D20*1000/3/D21</f>
        <v>111456.14035087719</v>
      </c>
      <c r="E22" s="30">
        <f>E20/3/E21*1000</f>
        <v>111452.63157894737</v>
      </c>
    </row>
    <row r="23" spans="1:8" ht="39">
      <c r="A23" s="14" t="s">
        <v>25</v>
      </c>
      <c r="B23" s="6" t="s">
        <v>2</v>
      </c>
      <c r="C23" s="30">
        <v>6612</v>
      </c>
      <c r="D23" s="30">
        <v>1966</v>
      </c>
      <c r="E23" s="30">
        <v>1965.9</v>
      </c>
    </row>
    <row r="24" spans="1:8">
      <c r="A24" s="10" t="s">
        <v>4</v>
      </c>
      <c r="B24" s="11" t="s">
        <v>3</v>
      </c>
      <c r="C24" s="32">
        <v>7</v>
      </c>
      <c r="D24" s="30">
        <v>7</v>
      </c>
      <c r="E24" s="30">
        <v>7</v>
      </c>
    </row>
    <row r="25" spans="1:8" ht="21.95" customHeight="1">
      <c r="A25" s="10" t="s">
        <v>26</v>
      </c>
      <c r="B25" s="6" t="s">
        <v>27</v>
      </c>
      <c r="C25" s="30">
        <f>C23/C24/12*1000</f>
        <v>78714.28571428571</v>
      </c>
      <c r="D25" s="30">
        <f t="shared" ref="D25" si="3">D23*1000/3/D24</f>
        <v>93619.047619047618</v>
      </c>
      <c r="E25" s="30">
        <f>E23/E24/3*1000</f>
        <v>93614.28571428571</v>
      </c>
    </row>
    <row r="26" spans="1:8" ht="25.5">
      <c r="A26" s="7" t="s">
        <v>23</v>
      </c>
      <c r="B26" s="6" t="s">
        <v>2</v>
      </c>
      <c r="C26" s="30">
        <v>43592</v>
      </c>
      <c r="D26" s="30">
        <v>11242</v>
      </c>
      <c r="E26" s="30">
        <v>11241.3</v>
      </c>
    </row>
    <row r="27" spans="1:8">
      <c r="A27" s="10" t="s">
        <v>4</v>
      </c>
      <c r="B27" s="11" t="s">
        <v>3</v>
      </c>
      <c r="C27" s="32">
        <v>66</v>
      </c>
      <c r="D27" s="30">
        <v>64</v>
      </c>
      <c r="E27" s="30">
        <v>64</v>
      </c>
    </row>
    <row r="28" spans="1:8" ht="21.95" customHeight="1">
      <c r="A28" s="10" t="s">
        <v>26</v>
      </c>
      <c r="B28" s="6" t="s">
        <v>27</v>
      </c>
      <c r="C28" s="30">
        <f>C26/C27/12*1000</f>
        <v>55040.404040404042</v>
      </c>
      <c r="D28" s="30">
        <f>D26*1000/3/D27</f>
        <v>58552.083333333336</v>
      </c>
      <c r="E28" s="30">
        <f>E26/3/E27*1000</f>
        <v>58548.4375</v>
      </c>
    </row>
    <row r="29" spans="1:8" ht="25.5">
      <c r="A29" s="5" t="s">
        <v>5</v>
      </c>
      <c r="B29" s="6" t="s">
        <v>2</v>
      </c>
      <c r="C29" s="30">
        <v>16148</v>
      </c>
      <c r="D29" s="30">
        <v>3454</v>
      </c>
      <c r="E29" s="30">
        <v>3453.8</v>
      </c>
    </row>
    <row r="30" spans="1:8" ht="36.75">
      <c r="A30" s="12" t="s">
        <v>6</v>
      </c>
      <c r="B30" s="6" t="s">
        <v>2</v>
      </c>
      <c r="C30" s="30">
        <v>25000</v>
      </c>
      <c r="D30" s="30">
        <v>6771</v>
      </c>
      <c r="E30" s="30">
        <v>6771</v>
      </c>
    </row>
    <row r="31" spans="1:8" ht="25.5">
      <c r="A31" s="12" t="s">
        <v>7</v>
      </c>
      <c r="B31" s="6" t="s">
        <v>2</v>
      </c>
      <c r="C31" s="30"/>
      <c r="D31" s="30"/>
      <c r="E31" s="30"/>
    </row>
    <row r="32" spans="1:8" ht="36.75">
      <c r="A32" s="12" t="s">
        <v>8</v>
      </c>
      <c r="B32" s="6" t="s">
        <v>2</v>
      </c>
      <c r="C32" s="30">
        <v>2100</v>
      </c>
      <c r="D32" s="30">
        <v>808</v>
      </c>
      <c r="E32" s="30">
        <v>808</v>
      </c>
    </row>
    <row r="33" spans="1:5" ht="38.25" customHeight="1">
      <c r="A33" s="12" t="s">
        <v>9</v>
      </c>
      <c r="B33" s="6" t="s">
        <v>2</v>
      </c>
      <c r="C33" s="30">
        <v>3600</v>
      </c>
      <c r="D33" s="30">
        <v>2917</v>
      </c>
      <c r="E33" s="30">
        <v>2917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8" workbookViewId="0">
      <selection activeCell="E13" sqref="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2.85546875" style="35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36.75" customHeight="1">
      <c r="A4" s="58" t="s">
        <v>39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6" t="s">
        <v>18</v>
      </c>
      <c r="C9" s="57" t="s">
        <v>34</v>
      </c>
      <c r="D9" s="57"/>
      <c r="E9" s="57"/>
    </row>
    <row r="10" spans="1:7" ht="40.5">
      <c r="A10" s="53"/>
      <c r="B10" s="56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9</v>
      </c>
      <c r="D11" s="30">
        <v>9</v>
      </c>
      <c r="E11" s="30">
        <v>9</v>
      </c>
    </row>
    <row r="12" spans="1:7" ht="25.5">
      <c r="A12" s="10" t="s">
        <v>24</v>
      </c>
      <c r="B12" s="38" t="s">
        <v>2</v>
      </c>
      <c r="C12" s="30">
        <f>(C13-C32)/C11</f>
        <v>1283.3333333333333</v>
      </c>
      <c r="D12" s="30">
        <f t="shared" ref="D12:E12" si="0">(D13-D32)/D11</f>
        <v>307</v>
      </c>
      <c r="E12" s="30">
        <f t="shared" si="0"/>
        <v>306.85555555555555</v>
      </c>
    </row>
    <row r="13" spans="1:7" ht="25.5">
      <c r="A13" s="5" t="s">
        <v>11</v>
      </c>
      <c r="B13" s="38" t="s">
        <v>2</v>
      </c>
      <c r="C13" s="30">
        <f>C15+C29+C30+C31+C32+C33</f>
        <v>11550</v>
      </c>
      <c r="D13" s="30">
        <f>D15+D29+D30+D31+D32+D33</f>
        <v>2763</v>
      </c>
      <c r="E13" s="30">
        <f>E15+E29+E30+E31+E32+E33</f>
        <v>2761.7</v>
      </c>
      <c r="F13" s="33" t="s">
        <v>32</v>
      </c>
    </row>
    <row r="14" spans="1:7">
      <c r="A14" s="8" t="s">
        <v>0</v>
      </c>
      <c r="B14" s="39"/>
      <c r="C14" s="30">
        <v>0</v>
      </c>
      <c r="D14" s="30">
        <f t="shared" ref="D14:D31" si="1">C14</f>
        <v>0</v>
      </c>
      <c r="E14" s="30">
        <v>0</v>
      </c>
      <c r="G14" s="35"/>
    </row>
    <row r="15" spans="1:7" ht="25.5">
      <c r="A15" s="5" t="s">
        <v>12</v>
      </c>
      <c r="B15" s="38" t="s">
        <v>2</v>
      </c>
      <c r="C15" s="30">
        <f t="shared" ref="C15:D15" si="2">C17+C20+C23+C26</f>
        <v>8988</v>
      </c>
      <c r="D15" s="30">
        <f t="shared" si="2"/>
        <v>2267</v>
      </c>
      <c r="E15" s="30">
        <f>E17+E20+E23+E26</f>
        <v>2265.6999999999998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/>
      <c r="D17" s="26"/>
      <c r="E17" s="26"/>
      <c r="F17" s="33"/>
      <c r="G17" s="33"/>
    </row>
    <row r="18" spans="1:7" s="18" customFormat="1">
      <c r="A18" s="21" t="s">
        <v>4</v>
      </c>
      <c r="B18" s="40" t="s">
        <v>3</v>
      </c>
      <c r="C18" s="26">
        <v>0</v>
      </c>
      <c r="D18" s="26">
        <v>0</v>
      </c>
      <c r="E18" s="26">
        <v>0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26"/>
      <c r="D19" s="26"/>
      <c r="E19" s="26"/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3272</v>
      </c>
      <c r="D20" s="26">
        <v>818</v>
      </c>
      <c r="E20" s="26">
        <v>817.7</v>
      </c>
      <c r="F20" s="33"/>
      <c r="G20" s="33"/>
    </row>
    <row r="21" spans="1:7" s="18" customFormat="1">
      <c r="A21" s="21" t="s">
        <v>4</v>
      </c>
      <c r="B21" s="40" t="s">
        <v>3</v>
      </c>
      <c r="C21" s="26">
        <v>4</v>
      </c>
      <c r="D21" s="26">
        <v>4</v>
      </c>
      <c r="E21" s="26">
        <v>4</v>
      </c>
      <c r="F21" s="33"/>
      <c r="G21" s="33"/>
    </row>
    <row r="22" spans="1:7" s="18" customFormat="1" ht="21.95" customHeight="1">
      <c r="A22" s="21" t="s">
        <v>26</v>
      </c>
      <c r="B22" s="38" t="s">
        <v>27</v>
      </c>
      <c r="C22" s="30">
        <f>C20/C21/12*1000</f>
        <v>68166.666666666672</v>
      </c>
      <c r="D22" s="30">
        <f>D20*1000/3/D21</f>
        <v>68166.666666666672</v>
      </c>
      <c r="E22" s="30">
        <f>E20*1000/3/E21</f>
        <v>68141.666666666672</v>
      </c>
      <c r="F22" s="33"/>
      <c r="G22" s="33"/>
    </row>
    <row r="23" spans="1:7" s="18" customFormat="1" ht="39">
      <c r="A23" s="23" t="s">
        <v>25</v>
      </c>
      <c r="B23" s="38" t="s">
        <v>2</v>
      </c>
      <c r="C23" s="26">
        <v>924</v>
      </c>
      <c r="D23" s="26">
        <v>250</v>
      </c>
      <c r="E23" s="26">
        <v>249.5</v>
      </c>
      <c r="F23" s="33"/>
      <c r="G23" s="33"/>
    </row>
    <row r="24" spans="1:7" s="18" customFormat="1">
      <c r="A24" s="21" t="s">
        <v>4</v>
      </c>
      <c r="B24" s="40" t="s">
        <v>3</v>
      </c>
      <c r="C24" s="26">
        <v>2</v>
      </c>
      <c r="D24" s="26">
        <v>2</v>
      </c>
      <c r="E24" s="26">
        <v>2</v>
      </c>
      <c r="F24" s="33"/>
      <c r="G24" s="33"/>
    </row>
    <row r="25" spans="1:7" s="18" customFormat="1" ht="21.95" customHeight="1">
      <c r="A25" s="21" t="s">
        <v>26</v>
      </c>
      <c r="B25" s="38" t="s">
        <v>27</v>
      </c>
      <c r="C25" s="30">
        <f>C23/C24/12*1000</f>
        <v>38500</v>
      </c>
      <c r="D25" s="30">
        <f>D23*1000/3/D24</f>
        <v>41666.666666666664</v>
      </c>
      <c r="E25" s="30">
        <f>E23*1000/3/E24</f>
        <v>41583.333333333336</v>
      </c>
      <c r="F25" s="33"/>
      <c r="G25" s="33"/>
    </row>
    <row r="26" spans="1:7" ht="25.5">
      <c r="A26" s="7" t="s">
        <v>23</v>
      </c>
      <c r="B26" s="38" t="s">
        <v>2</v>
      </c>
      <c r="C26" s="26">
        <v>4792</v>
      </c>
      <c r="D26" s="26">
        <v>1199</v>
      </c>
      <c r="E26" s="26">
        <v>1198.5</v>
      </c>
    </row>
    <row r="27" spans="1:7">
      <c r="A27" s="10" t="s">
        <v>4</v>
      </c>
      <c r="B27" s="40" t="s">
        <v>3</v>
      </c>
      <c r="C27" s="26">
        <v>6</v>
      </c>
      <c r="D27" s="26">
        <v>6</v>
      </c>
      <c r="E27" s="26">
        <v>6</v>
      </c>
    </row>
    <row r="28" spans="1:7" ht="21.95" customHeight="1">
      <c r="A28" s="10" t="s">
        <v>26</v>
      </c>
      <c r="B28" s="38" t="s">
        <v>27</v>
      </c>
      <c r="C28" s="30">
        <f>C26/C27/12*1000</f>
        <v>66555.555555555562</v>
      </c>
      <c r="D28" s="30">
        <f>D26*1000/3/D27</f>
        <v>66611.111111111109</v>
      </c>
      <c r="E28" s="30">
        <f>E26*1000/3/E27</f>
        <v>66583.333333333328</v>
      </c>
    </row>
    <row r="29" spans="1:7" ht="25.5">
      <c r="A29" s="5" t="s">
        <v>5</v>
      </c>
      <c r="B29" s="38" t="s">
        <v>2</v>
      </c>
      <c r="C29" s="30">
        <v>912</v>
      </c>
      <c r="D29" s="30">
        <v>227</v>
      </c>
      <c r="E29" s="30">
        <v>227</v>
      </c>
    </row>
    <row r="30" spans="1:7" ht="36.75">
      <c r="A30" s="12" t="s">
        <v>6</v>
      </c>
      <c r="B30" s="38" t="s">
        <v>2</v>
      </c>
      <c r="C30" s="30">
        <v>1400</v>
      </c>
      <c r="D30" s="30">
        <v>208</v>
      </c>
      <c r="E30" s="30">
        <v>208</v>
      </c>
    </row>
    <row r="31" spans="1:7" ht="25.5">
      <c r="A31" s="12" t="s">
        <v>7</v>
      </c>
      <c r="B31" s="38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38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38" t="s">
        <v>2</v>
      </c>
      <c r="C33" s="30">
        <v>250</v>
      </c>
      <c r="D33" s="30">
        <v>61</v>
      </c>
      <c r="E33" s="30">
        <v>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E13" sqref="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28515625" style="35" customWidth="1"/>
    <col min="6" max="7" width="12" style="33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40.5" customHeight="1">
      <c r="A4" s="58" t="s">
        <v>40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34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147</v>
      </c>
      <c r="D11" s="30">
        <v>147</v>
      </c>
      <c r="E11" s="30">
        <v>147</v>
      </c>
    </row>
    <row r="12" spans="1:7" ht="25.5">
      <c r="A12" s="10" t="s">
        <v>24</v>
      </c>
      <c r="B12" s="6" t="s">
        <v>2</v>
      </c>
      <c r="C12" s="30">
        <f>(C13-C32)/C11</f>
        <v>514.50340136054422</v>
      </c>
      <c r="D12" s="30">
        <f t="shared" ref="D12:E12" si="0">(D13-D32)/D11</f>
        <v>173.15646258503401</v>
      </c>
      <c r="E12" s="30">
        <f t="shared" si="0"/>
        <v>173.1482993197279</v>
      </c>
    </row>
    <row r="13" spans="1:7" ht="25.5">
      <c r="A13" s="5" t="s">
        <v>11</v>
      </c>
      <c r="B13" s="6" t="s">
        <v>2</v>
      </c>
      <c r="C13" s="30">
        <f>C15+C29+C30+C31+C32+C33</f>
        <v>75872</v>
      </c>
      <c r="D13" s="30">
        <f>D15+D29+D30+D31+D32+D33</f>
        <v>25509</v>
      </c>
      <c r="E13" s="30">
        <f>E15+E29+E30+E31+E32+E33</f>
        <v>25507.800000000003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>C17+C20+C23+C26</f>
        <v>64452</v>
      </c>
      <c r="D15" s="30">
        <f t="shared" ref="D15:E15" si="2">D17+D20+D23+D26</f>
        <v>22071</v>
      </c>
      <c r="E15" s="30">
        <f t="shared" si="2"/>
        <v>22069.800000000003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>
        <v>3732</v>
      </c>
      <c r="D17" s="26">
        <v>2277</v>
      </c>
      <c r="E17" s="30">
        <v>2276.9</v>
      </c>
      <c r="F17" s="33"/>
      <c r="G17" s="33"/>
    </row>
    <row r="18" spans="1:7" s="18" customFormat="1">
      <c r="A18" s="21" t="s">
        <v>4</v>
      </c>
      <c r="B18" s="22" t="s">
        <v>3</v>
      </c>
      <c r="C18" s="26">
        <v>2.5</v>
      </c>
      <c r="D18" s="26">
        <v>5</v>
      </c>
      <c r="E18" s="30">
        <v>5</v>
      </c>
      <c r="F18" s="33"/>
      <c r="G18" s="33"/>
    </row>
    <row r="19" spans="1:7" s="18" customFormat="1" ht="21.95" customHeight="1">
      <c r="A19" s="21" t="s">
        <v>26</v>
      </c>
      <c r="B19" s="17" t="s">
        <v>27</v>
      </c>
      <c r="C19" s="30">
        <f>C17/C18/12*1000</f>
        <v>124399.99999999999</v>
      </c>
      <c r="D19" s="30">
        <f>D17/D18*1000/D18</f>
        <v>91080</v>
      </c>
      <c r="E19" s="30">
        <f>E17/E18*1000/E18</f>
        <v>91076</v>
      </c>
      <c r="F19" s="33"/>
      <c r="G19" s="33"/>
    </row>
    <row r="20" spans="1:7" s="18" customFormat="1" ht="25.5">
      <c r="A20" s="20" t="s">
        <v>31</v>
      </c>
      <c r="B20" s="17" t="s">
        <v>2</v>
      </c>
      <c r="C20" s="26">
        <v>46428</v>
      </c>
      <c r="D20" s="26">
        <v>14243</v>
      </c>
      <c r="E20" s="30">
        <v>14242.7</v>
      </c>
      <c r="F20" s="33"/>
      <c r="G20" s="33"/>
    </row>
    <row r="21" spans="1:7" s="18" customFormat="1">
      <c r="A21" s="21" t="s">
        <v>4</v>
      </c>
      <c r="B21" s="22" t="s">
        <v>3</v>
      </c>
      <c r="C21" s="26">
        <v>22</v>
      </c>
      <c r="D21" s="26">
        <v>25</v>
      </c>
      <c r="E21" s="30">
        <v>25</v>
      </c>
      <c r="F21" s="33"/>
      <c r="G21" s="33"/>
    </row>
    <row r="22" spans="1:7" ht="21.95" customHeight="1">
      <c r="A22" s="10" t="s">
        <v>26</v>
      </c>
      <c r="B22" s="6" t="s">
        <v>27</v>
      </c>
      <c r="C22" s="30">
        <f>C20/C21/12*1000</f>
        <v>175863.63636363638</v>
      </c>
      <c r="D22" s="30">
        <f>D20*1000/3/D21</f>
        <v>189906.66666666669</v>
      </c>
      <c r="E22" s="30">
        <f>E20/3/E21*1000</f>
        <v>189902.66666666669</v>
      </c>
    </row>
    <row r="23" spans="1:7" ht="39">
      <c r="A23" s="14" t="s">
        <v>25</v>
      </c>
      <c r="B23" s="6" t="s">
        <v>2</v>
      </c>
      <c r="C23" s="26">
        <v>1008</v>
      </c>
      <c r="D23" s="26">
        <v>976</v>
      </c>
      <c r="E23" s="30">
        <v>975.7</v>
      </c>
    </row>
    <row r="24" spans="1:7">
      <c r="A24" s="10" t="s">
        <v>4</v>
      </c>
      <c r="B24" s="11" t="s">
        <v>3</v>
      </c>
      <c r="C24" s="26">
        <v>7.5</v>
      </c>
      <c r="D24" s="26">
        <v>3</v>
      </c>
      <c r="E24" s="30">
        <v>3</v>
      </c>
    </row>
    <row r="25" spans="1:7" ht="21.95" customHeight="1">
      <c r="A25" s="10" t="s">
        <v>26</v>
      </c>
      <c r="B25" s="6" t="s">
        <v>27</v>
      </c>
      <c r="C25" s="30">
        <f>C23/C24/12*1000</f>
        <v>11200.000000000002</v>
      </c>
      <c r="D25" s="30">
        <f>D23*1000/3/D24</f>
        <v>108444.44444444444</v>
      </c>
      <c r="E25" s="30">
        <f>E23/E24/3*1000</f>
        <v>108411.11111111111</v>
      </c>
    </row>
    <row r="26" spans="1:7" ht="25.5">
      <c r="A26" s="7" t="s">
        <v>23</v>
      </c>
      <c r="B26" s="6" t="s">
        <v>2</v>
      </c>
      <c r="C26" s="26">
        <v>13284</v>
      </c>
      <c r="D26" s="26">
        <v>4575</v>
      </c>
      <c r="E26" s="30">
        <v>4574.5</v>
      </c>
    </row>
    <row r="27" spans="1:7">
      <c r="A27" s="10" t="s">
        <v>4</v>
      </c>
      <c r="B27" s="11" t="s">
        <v>3</v>
      </c>
      <c r="C27" s="26">
        <v>18</v>
      </c>
      <c r="D27" s="26">
        <v>22</v>
      </c>
      <c r="E27" s="30">
        <v>22</v>
      </c>
    </row>
    <row r="28" spans="1:7" ht="21.95" customHeight="1">
      <c r="A28" s="10" t="s">
        <v>26</v>
      </c>
      <c r="B28" s="6" t="s">
        <v>27</v>
      </c>
      <c r="C28" s="30">
        <f>C26/C27/12*1000</f>
        <v>61500</v>
      </c>
      <c r="D28" s="30">
        <f>D26*1000/3/D27</f>
        <v>69318.181818181823</v>
      </c>
      <c r="E28" s="30">
        <f>E26/3/E27*1000</f>
        <v>69310.606060606064</v>
      </c>
    </row>
    <row r="29" spans="1:7" ht="25.5">
      <c r="A29" s="5" t="s">
        <v>5</v>
      </c>
      <c r="B29" s="6" t="s">
        <v>2</v>
      </c>
      <c r="C29" s="30">
        <v>6480</v>
      </c>
      <c r="D29" s="30">
        <v>2218</v>
      </c>
      <c r="E29" s="30">
        <v>2218</v>
      </c>
    </row>
    <row r="30" spans="1:7" ht="36.75">
      <c r="A30" s="12" t="s">
        <v>6</v>
      </c>
      <c r="B30" s="6" t="s">
        <v>2</v>
      </c>
      <c r="C30" s="30">
        <v>3600</v>
      </c>
      <c r="D30" s="30">
        <v>809</v>
      </c>
      <c r="E30" s="30">
        <v>809</v>
      </c>
    </row>
    <row r="31" spans="1:7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240</v>
      </c>
      <c r="D32" s="30">
        <v>55</v>
      </c>
      <c r="E32" s="30">
        <v>55</v>
      </c>
    </row>
    <row r="33" spans="1:5" ht="38.25" customHeight="1">
      <c r="A33" s="12" t="s">
        <v>9</v>
      </c>
      <c r="B33" s="6" t="s">
        <v>2</v>
      </c>
      <c r="C33" s="30">
        <v>1100</v>
      </c>
      <c r="D33" s="30">
        <v>356</v>
      </c>
      <c r="E33" s="30">
        <v>356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abSelected="1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4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71</v>
      </c>
      <c r="B2" s="50"/>
      <c r="C2" s="50"/>
      <c r="D2" s="50"/>
      <c r="E2" s="50"/>
    </row>
    <row r="3" spans="1:7">
      <c r="A3" s="1"/>
    </row>
    <row r="4" spans="1:7" ht="42.75" customHeight="1">
      <c r="A4" s="58" t="s">
        <v>48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64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74</v>
      </c>
      <c r="D11" s="30">
        <v>74</v>
      </c>
      <c r="E11" s="30">
        <v>74</v>
      </c>
    </row>
    <row r="12" spans="1:7" ht="25.5">
      <c r="A12" s="10" t="s">
        <v>24</v>
      </c>
      <c r="B12" s="6" t="s">
        <v>2</v>
      </c>
      <c r="C12" s="30">
        <f>(C13-C32)/C11</f>
        <v>952.54054054054052</v>
      </c>
      <c r="D12" s="30">
        <f t="shared" ref="D12:E12" si="0">(D13-D32)/D11</f>
        <v>181.66216216216216</v>
      </c>
      <c r="E12" s="30">
        <f t="shared" si="0"/>
        <v>181.64459459459459</v>
      </c>
    </row>
    <row r="13" spans="1:7" ht="25.5">
      <c r="A13" s="5" t="s">
        <v>11</v>
      </c>
      <c r="B13" s="6" t="s">
        <v>2</v>
      </c>
      <c r="C13" s="30">
        <f>C15+C29+C30+C31+C32+C33</f>
        <v>70488</v>
      </c>
      <c r="D13" s="30">
        <f>D15+D29+D30+D31+D32+D33</f>
        <v>13443</v>
      </c>
      <c r="E13" s="30">
        <f>E15+E29+E30+E31+E32+E33</f>
        <v>13441.699999999999</v>
      </c>
    </row>
    <row r="14" spans="1:7">
      <c r="A14" s="8" t="s">
        <v>0</v>
      </c>
      <c r="B14" s="9"/>
      <c r="C14" s="30"/>
      <c r="D14" s="30">
        <f t="shared" ref="D14:D31" si="1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62276</v>
      </c>
      <c r="D15" s="30">
        <f t="shared" ref="D15:E15" si="2">D17+D20+D23+D26</f>
        <v>11527</v>
      </c>
      <c r="E15" s="30">
        <f t="shared" si="2"/>
        <v>11526.3</v>
      </c>
    </row>
    <row r="16" spans="1:7">
      <c r="A16" s="8" t="s">
        <v>1</v>
      </c>
      <c r="B16" s="9"/>
      <c r="C16" s="30"/>
      <c r="D16" s="30"/>
      <c r="E16" s="30"/>
    </row>
    <row r="17" spans="1:6" s="18" customFormat="1" ht="25.5">
      <c r="A17" s="20" t="s">
        <v>30</v>
      </c>
      <c r="B17" s="17" t="s">
        <v>2</v>
      </c>
      <c r="C17" s="30">
        <v>4124</v>
      </c>
      <c r="D17" s="30">
        <v>716</v>
      </c>
      <c r="E17" s="30">
        <v>715.7</v>
      </c>
      <c r="F17" s="33"/>
    </row>
    <row r="18" spans="1:6" s="18" customFormat="1">
      <c r="A18" s="21" t="s">
        <v>4</v>
      </c>
      <c r="B18" s="22" t="s">
        <v>3</v>
      </c>
      <c r="C18" s="30">
        <v>3</v>
      </c>
      <c r="D18" s="30">
        <v>2</v>
      </c>
      <c r="E18" s="30">
        <v>2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114555.55555555556</v>
      </c>
      <c r="D19" s="30">
        <f>D17*1000/3/D18</f>
        <v>119333.33333333333</v>
      </c>
      <c r="E19" s="30">
        <f>E17*1000/3/E18</f>
        <v>119283.33333333333</v>
      </c>
      <c r="F19" s="33"/>
    </row>
    <row r="20" spans="1:6" s="18" customFormat="1" ht="25.5">
      <c r="A20" s="20" t="s">
        <v>31</v>
      </c>
      <c r="B20" s="17" t="s">
        <v>2</v>
      </c>
      <c r="C20" s="30">
        <v>43780</v>
      </c>
      <c r="D20" s="30">
        <v>7611</v>
      </c>
      <c r="E20" s="30">
        <v>7610.7</v>
      </c>
      <c r="F20" s="42"/>
    </row>
    <row r="21" spans="1:6" s="18" customFormat="1">
      <c r="A21" s="21" t="s">
        <v>4</v>
      </c>
      <c r="B21" s="22" t="s">
        <v>3</v>
      </c>
      <c r="C21" s="30">
        <v>17</v>
      </c>
      <c r="D21" s="30">
        <v>19</v>
      </c>
      <c r="E21" s="30">
        <v>19</v>
      </c>
      <c r="F21" s="43"/>
    </row>
    <row r="22" spans="1:6" s="18" customFormat="1" ht="21.95" customHeight="1">
      <c r="A22" s="21" t="s">
        <v>26</v>
      </c>
      <c r="B22" s="17" t="s">
        <v>27</v>
      </c>
      <c r="C22" s="30">
        <f>C20/C21/12*1000</f>
        <v>214607.84313725491</v>
      </c>
      <c r="D22" s="30">
        <f>D20*1000/3/D21</f>
        <v>133526.31578947368</v>
      </c>
      <c r="E22" s="30">
        <f>E20*1000/3/E21</f>
        <v>133521.05263157896</v>
      </c>
      <c r="F22" s="44"/>
    </row>
    <row r="23" spans="1:6" ht="39">
      <c r="A23" s="14" t="s">
        <v>25</v>
      </c>
      <c r="B23" s="6" t="s">
        <v>2</v>
      </c>
      <c r="C23" s="30">
        <v>4400</v>
      </c>
      <c r="D23" s="30">
        <v>656</v>
      </c>
      <c r="E23" s="30">
        <v>656</v>
      </c>
      <c r="F23" s="43"/>
    </row>
    <row r="24" spans="1:6">
      <c r="A24" s="10" t="s">
        <v>4</v>
      </c>
      <c r="B24" s="11" t="s">
        <v>3</v>
      </c>
      <c r="C24" s="30">
        <v>5</v>
      </c>
      <c r="D24" s="30">
        <v>3</v>
      </c>
      <c r="E24" s="30">
        <v>3</v>
      </c>
      <c r="F24" s="42"/>
    </row>
    <row r="25" spans="1:6" ht="21.95" customHeight="1">
      <c r="A25" s="10" t="s">
        <v>26</v>
      </c>
      <c r="B25" s="6" t="s">
        <v>27</v>
      </c>
      <c r="C25" s="30">
        <f>C23/C24/12*1000</f>
        <v>73333.333333333328</v>
      </c>
      <c r="D25" s="30">
        <f>D23*1000/3/D24</f>
        <v>72888.888888888891</v>
      </c>
      <c r="E25" s="30">
        <f>E23*1000/3/E24</f>
        <v>72888.888888888891</v>
      </c>
    </row>
    <row r="26" spans="1:6" ht="25.5">
      <c r="A26" s="7" t="s">
        <v>23</v>
      </c>
      <c r="B26" s="6" t="s">
        <v>2</v>
      </c>
      <c r="C26" s="30">
        <v>9972</v>
      </c>
      <c r="D26" s="30">
        <v>2544</v>
      </c>
      <c r="E26" s="30">
        <v>2543.9</v>
      </c>
    </row>
    <row r="27" spans="1:6">
      <c r="A27" s="10" t="s">
        <v>4</v>
      </c>
      <c r="B27" s="11" t="s">
        <v>3</v>
      </c>
      <c r="C27" s="30">
        <v>15</v>
      </c>
      <c r="D27" s="30">
        <v>15</v>
      </c>
      <c r="E27" s="30">
        <v>15</v>
      </c>
    </row>
    <row r="28" spans="1:6" ht="21.95" customHeight="1">
      <c r="A28" s="10" t="s">
        <v>26</v>
      </c>
      <c r="B28" s="6" t="s">
        <v>27</v>
      </c>
      <c r="C28" s="30">
        <f>C26/C27/12*1000</f>
        <v>55400</v>
      </c>
      <c r="D28" s="30">
        <f>D26*1000/3/D27</f>
        <v>56533.333333333336</v>
      </c>
      <c r="E28" s="30">
        <f>E26*1000/3/E27</f>
        <v>56531.111111111109</v>
      </c>
    </row>
    <row r="29" spans="1:6" ht="25.5">
      <c r="A29" s="5" t="s">
        <v>5</v>
      </c>
      <c r="B29" s="6" t="s">
        <v>2</v>
      </c>
      <c r="C29" s="30">
        <v>4612</v>
      </c>
      <c r="D29" s="30">
        <v>1159</v>
      </c>
      <c r="E29" s="30">
        <v>1158.4000000000001</v>
      </c>
    </row>
    <row r="30" spans="1:6" ht="36.75">
      <c r="A30" s="12" t="s">
        <v>6</v>
      </c>
      <c r="B30" s="6" t="s">
        <v>2</v>
      </c>
      <c r="C30" s="30">
        <v>2100</v>
      </c>
      <c r="D30" s="30">
        <v>545</v>
      </c>
      <c r="E30" s="30">
        <v>545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212</v>
      </c>
      <c r="E33" s="30">
        <v>212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I18" sqref="I1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" style="41" customWidth="1"/>
    <col min="6" max="6" width="12" style="33" customWidth="1"/>
    <col min="7" max="7" width="12" style="2" customWidth="1"/>
    <col min="8" max="16384" width="9.140625" style="2"/>
  </cols>
  <sheetData>
    <row r="1" spans="1:7">
      <c r="A1" s="50" t="s">
        <v>15</v>
      </c>
      <c r="B1" s="50"/>
      <c r="C1" s="50"/>
      <c r="D1" s="50"/>
      <c r="E1" s="50"/>
    </row>
    <row r="2" spans="1:7">
      <c r="A2" s="50" t="s">
        <v>66</v>
      </c>
      <c r="B2" s="50"/>
      <c r="C2" s="50"/>
      <c r="D2" s="50"/>
      <c r="E2" s="50"/>
    </row>
    <row r="3" spans="1:7">
      <c r="A3" s="1"/>
    </row>
    <row r="4" spans="1:7" ht="39.75" customHeight="1">
      <c r="A4" s="58" t="s">
        <v>41</v>
      </c>
      <c r="B4" s="58"/>
      <c r="C4" s="58"/>
      <c r="D4" s="58"/>
      <c r="E4" s="58"/>
    </row>
    <row r="5" spans="1:7" ht="15.75" customHeight="1">
      <c r="A5" s="52" t="s">
        <v>16</v>
      </c>
      <c r="B5" s="52"/>
      <c r="C5" s="52"/>
      <c r="D5" s="52"/>
      <c r="E5" s="52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3" t="s">
        <v>28</v>
      </c>
      <c r="B9" s="54" t="s">
        <v>18</v>
      </c>
      <c r="C9" s="57" t="s">
        <v>34</v>
      </c>
      <c r="D9" s="57"/>
      <c r="E9" s="57"/>
    </row>
    <row r="10" spans="1:7" ht="40.5">
      <c r="A10" s="53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14</v>
      </c>
      <c r="D11" s="30">
        <v>14</v>
      </c>
      <c r="E11" s="30">
        <v>14</v>
      </c>
    </row>
    <row r="12" spans="1:7" ht="25.5">
      <c r="A12" s="10" t="s">
        <v>24</v>
      </c>
      <c r="B12" s="6" t="s">
        <v>2</v>
      </c>
      <c r="C12" s="30">
        <f t="shared" ref="C12" si="0">(C13-C32)/C11</f>
        <v>1595.4285714285713</v>
      </c>
      <c r="D12" s="30">
        <f t="shared" ref="D12" si="1">(D13-D32)/D11</f>
        <v>271.21428571428572</v>
      </c>
      <c r="E12" s="30">
        <f t="shared" ref="E12" si="2">(E13-E32)/E11</f>
        <v>271.17857142857144</v>
      </c>
    </row>
    <row r="13" spans="1:7" ht="25.5">
      <c r="A13" s="5" t="s">
        <v>11</v>
      </c>
      <c r="B13" s="6" t="s">
        <v>2</v>
      </c>
      <c r="C13" s="30">
        <v>22486</v>
      </c>
      <c r="D13" s="30">
        <f>D15+D29+D30+D31+D32+D33</f>
        <v>3824</v>
      </c>
      <c r="E13" s="30">
        <f>E15+E29+E30+E31+E32+E33</f>
        <v>3823.5</v>
      </c>
      <c r="F13" s="33" t="s">
        <v>32</v>
      </c>
    </row>
    <row r="14" spans="1:7">
      <c r="A14" s="8" t="s">
        <v>0</v>
      </c>
      <c r="B14" s="9"/>
      <c r="C14" s="30">
        <v>0</v>
      </c>
      <c r="D14" s="30">
        <v>0</v>
      </c>
      <c r="E14" s="30">
        <v>0</v>
      </c>
      <c r="G14" s="15"/>
    </row>
    <row r="15" spans="1:7" ht="25.5">
      <c r="A15" s="5" t="s">
        <v>12</v>
      </c>
      <c r="B15" s="6" t="s">
        <v>2</v>
      </c>
      <c r="C15" s="30">
        <v>18596</v>
      </c>
      <c r="D15" s="30">
        <f t="shared" ref="D15" si="3">D17+D20+D23+D26</f>
        <v>3168</v>
      </c>
      <c r="E15" s="30">
        <f t="shared" ref="E15" si="4">E17+E20+E23+E26</f>
        <v>3167.5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/>
      <c r="D17" s="26"/>
      <c r="E17" s="26"/>
      <c r="F17" s="33"/>
    </row>
    <row r="18" spans="1:7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33"/>
    </row>
    <row r="19" spans="1:7" s="18" customFormat="1" ht="21.95" customHeight="1">
      <c r="A19" s="21" t="s">
        <v>26</v>
      </c>
      <c r="B19" s="17" t="s">
        <v>27</v>
      </c>
      <c r="C19" s="26"/>
      <c r="D19" s="26"/>
      <c r="E19" s="26"/>
      <c r="F19" s="33"/>
    </row>
    <row r="20" spans="1:7" s="18" customFormat="1" ht="25.5">
      <c r="A20" s="20" t="s">
        <v>31</v>
      </c>
      <c r="B20" s="17" t="s">
        <v>2</v>
      </c>
      <c r="C20" s="26">
        <v>7624</v>
      </c>
      <c r="D20" s="26">
        <v>1584</v>
      </c>
      <c r="E20" s="26">
        <v>1584</v>
      </c>
      <c r="F20" s="33"/>
    </row>
    <row r="21" spans="1:7">
      <c r="A21" s="10" t="s">
        <v>4</v>
      </c>
      <c r="B21" s="11" t="s">
        <v>3</v>
      </c>
      <c r="C21" s="26">
        <v>6.3</v>
      </c>
      <c r="D21" s="26">
        <v>5</v>
      </c>
      <c r="E21" s="26">
        <v>5</v>
      </c>
    </row>
    <row r="22" spans="1:7" ht="21.95" customHeight="1">
      <c r="A22" s="10" t="s">
        <v>26</v>
      </c>
      <c r="B22" s="6" t="s">
        <v>27</v>
      </c>
      <c r="C22" s="30">
        <v>100846.6</v>
      </c>
      <c r="D22" s="30">
        <f>D20/3/D21*1000</f>
        <v>105600</v>
      </c>
      <c r="E22" s="30">
        <f>E20/3/E21*1000</f>
        <v>105600</v>
      </c>
    </row>
    <row r="23" spans="1:7" ht="39">
      <c r="A23" s="14" t="s">
        <v>25</v>
      </c>
      <c r="B23" s="6" t="s">
        <v>2</v>
      </c>
      <c r="C23" s="26">
        <v>1684</v>
      </c>
      <c r="D23" s="26">
        <v>490</v>
      </c>
      <c r="E23" s="26">
        <v>490</v>
      </c>
    </row>
    <row r="24" spans="1:7">
      <c r="A24" s="10" t="s">
        <v>4</v>
      </c>
      <c r="B24" s="11" t="s">
        <v>3</v>
      </c>
      <c r="C24" s="26">
        <v>2</v>
      </c>
      <c r="D24" s="26">
        <v>2</v>
      </c>
      <c r="E24" s="26">
        <v>2</v>
      </c>
    </row>
    <row r="25" spans="1:7" ht="21.95" customHeight="1">
      <c r="A25" s="10" t="s">
        <v>26</v>
      </c>
      <c r="B25" s="6" t="s">
        <v>27</v>
      </c>
      <c r="C25" s="30">
        <v>70166.7</v>
      </c>
      <c r="D25" s="30">
        <f>D23/3/D24*1000</f>
        <v>81666.666666666672</v>
      </c>
      <c r="E25" s="30">
        <f>E23/3/E24*1000</f>
        <v>81666.666666666672</v>
      </c>
    </row>
    <row r="26" spans="1:7" ht="25.5">
      <c r="A26" s="7" t="s">
        <v>23</v>
      </c>
      <c r="B26" s="6" t="s">
        <v>2</v>
      </c>
      <c r="C26" s="26">
        <v>9288</v>
      </c>
      <c r="D26" s="26">
        <v>1094</v>
      </c>
      <c r="E26" s="26">
        <v>1093.5</v>
      </c>
    </row>
    <row r="27" spans="1:7">
      <c r="A27" s="10" t="s">
        <v>4</v>
      </c>
      <c r="B27" s="11" t="s">
        <v>3</v>
      </c>
      <c r="C27" s="26">
        <v>13.3</v>
      </c>
      <c r="D27" s="26">
        <v>8</v>
      </c>
      <c r="E27" s="26">
        <v>8</v>
      </c>
    </row>
    <row r="28" spans="1:7" ht="21.95" customHeight="1">
      <c r="A28" s="10" t="s">
        <v>26</v>
      </c>
      <c r="B28" s="6" t="s">
        <v>27</v>
      </c>
      <c r="C28" s="30">
        <v>58195.5</v>
      </c>
      <c r="D28" s="30">
        <f>D26/3/D27*1000</f>
        <v>45583.333333333336</v>
      </c>
      <c r="E28" s="30">
        <f>E26/3/E27*1000</f>
        <v>45562.5</v>
      </c>
    </row>
    <row r="29" spans="1:7" ht="25.5">
      <c r="A29" s="5" t="s">
        <v>5</v>
      </c>
      <c r="B29" s="6" t="s">
        <v>2</v>
      </c>
      <c r="C29" s="30">
        <v>1940</v>
      </c>
      <c r="D29" s="30">
        <v>319</v>
      </c>
      <c r="E29" s="30">
        <v>319</v>
      </c>
      <c r="G29" s="2" t="s">
        <v>33</v>
      </c>
    </row>
    <row r="30" spans="1:7" ht="36.75">
      <c r="A30" s="12" t="s">
        <v>6</v>
      </c>
      <c r="B30" s="6" t="s">
        <v>2</v>
      </c>
      <c r="C30" s="30">
        <v>800</v>
      </c>
      <c r="D30" s="30">
        <v>163</v>
      </c>
      <c r="E30" s="30">
        <v>163</v>
      </c>
    </row>
    <row r="31" spans="1:7" ht="25.5">
      <c r="A31" s="12" t="s">
        <v>7</v>
      </c>
      <c r="B31" s="6" t="s">
        <v>2</v>
      </c>
      <c r="C31" s="30">
        <v>0</v>
      </c>
      <c r="D31" s="30"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150</v>
      </c>
      <c r="D32" s="30">
        <v>27</v>
      </c>
      <c r="E32" s="30">
        <v>27</v>
      </c>
    </row>
    <row r="33" spans="1:6" ht="38.25" customHeight="1">
      <c r="A33" s="12" t="s">
        <v>9</v>
      </c>
      <c r="B33" s="6" t="s">
        <v>2</v>
      </c>
      <c r="C33" s="30">
        <v>1000</v>
      </c>
      <c r="D33" s="30">
        <v>147</v>
      </c>
      <c r="E33" s="30">
        <v>147</v>
      </c>
      <c r="F33" s="33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всего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орловка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знаменка</vt:lpstr>
      <vt:lpstr>заречный</vt:lpstr>
      <vt:lpstr>любимовский</vt:lpstr>
      <vt:lpstr>двуречный</vt:lpstr>
      <vt:lpstr>Интернациональная</vt:lpstr>
      <vt:lpstr>кумайская</vt:lpstr>
      <vt:lpstr>московская</vt:lpstr>
      <vt:lpstr>Биртальская НШ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2020-02-18T14:01:17Z</dcterms:modified>
</cp:coreProperties>
</file>